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3"/>
  </bookViews>
  <sheets>
    <sheet name="МД 01-21" sheetId="1" r:id="rId1"/>
    <sheet name="МРД 01-21" sheetId="2" r:id="rId2"/>
    <sheet name="ФБСД 01-21" sheetId="3" r:id="rId3"/>
    <sheet name="ПД 01-21" sheetId="4" r:id="rId4"/>
  </sheets>
  <definedNames/>
  <calcPr fullCalcOnLoad="1"/>
</workbook>
</file>

<file path=xl/sharedStrings.xml><?xml version="1.0" encoding="utf-8"?>
<sst xmlns="http://schemas.openxmlformats.org/spreadsheetml/2006/main" count="165" uniqueCount="45">
  <si>
    <t>№
пп</t>
  </si>
  <si>
    <t>Дисципліна</t>
  </si>
  <si>
    <t>Курс</t>
  </si>
  <si>
    <t>%</t>
  </si>
  <si>
    <t>кільк.</t>
  </si>
  <si>
    <t>"5"</t>
  </si>
  <si>
    <t>"4"</t>
  </si>
  <si>
    <t>"3"</t>
  </si>
  <si>
    <t>"2"</t>
  </si>
  <si>
    <t>Якісна успішність</t>
  </si>
  <si>
    <t>Абсолютна
 успішність</t>
  </si>
  <si>
    <t>Отримали оцінки  (кількість, %)</t>
  </si>
  <si>
    <t>№ 
групи</t>
  </si>
  <si>
    <t>Всього</t>
  </si>
  <si>
    <t>Кільк студ-в</t>
  </si>
  <si>
    <t xml:space="preserve">  Результати зимової заліково-екзаменаційної сесії</t>
  </si>
  <si>
    <t>Складали сесію</t>
  </si>
  <si>
    <t xml:space="preserve">                                   </t>
  </si>
  <si>
    <t>Середній бал</t>
  </si>
  <si>
    <t>Іноземна мова</t>
  </si>
  <si>
    <t>здобувачів вищої освіти 2 курсу спеціальності 072 "Фінанси, банківська справа та страхування"</t>
  </si>
  <si>
    <t>Маркетинг</t>
  </si>
  <si>
    <t>ФБСД-01/21</t>
  </si>
  <si>
    <t xml:space="preserve">        здобувачів вищої освіти 2 курсу спеціальності 073 "Менеджмент"</t>
  </si>
  <si>
    <t>МД-01/21</t>
  </si>
  <si>
    <t xml:space="preserve">        здобувачів вищої освіти 2 курсу спеціальності 075 "Маркетинг"</t>
  </si>
  <si>
    <t>МРД-01/21</t>
  </si>
  <si>
    <t xml:space="preserve">        здобувачів вищої освіти 2 курсу спеціальності 081 "Право"</t>
  </si>
  <si>
    <t>Конституційне право України</t>
  </si>
  <si>
    <t>ПД-01/21</t>
  </si>
  <si>
    <t>в період з 29 травня 2023 року по 11 червня 2023 року</t>
  </si>
  <si>
    <t>Історія і культура Києва (факультатив)</t>
  </si>
  <si>
    <t>Фаховий семінар (факультатив)</t>
  </si>
  <si>
    <t>Оптимізаційні методи та моделі</t>
  </si>
  <si>
    <t>Бухгалтерський облік</t>
  </si>
  <si>
    <t>Статистика</t>
  </si>
  <si>
    <t>Макроекономіка</t>
  </si>
  <si>
    <t>Менеджмент</t>
  </si>
  <si>
    <t>Теорія організацій</t>
  </si>
  <si>
    <t>Курсова робота "Менеджмент"</t>
  </si>
  <si>
    <t>Курсова робота "Маркетинг"</t>
  </si>
  <si>
    <t xml:space="preserve">Державне (конституційне) право зарубіжних країн </t>
  </si>
  <si>
    <t>Організація судових та правоохоронних органів України</t>
  </si>
  <si>
    <t xml:space="preserve">     ЗАКЛАД  ВИЩОЇ ОСВІТИ</t>
  </si>
  <si>
    <t>МІЖНАРОДНИЙ УНІВЕРСИТЕТ БІЗНЕСУ І ПРАВА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</si>
</sst>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22]d\ mmmm\ yyyy&quot; р.&quot;"/>
    <numFmt numFmtId="191" formatCode="0.0%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/>
    </xf>
    <xf numFmtId="0" fontId="11" fillId="33" borderId="13" xfId="0" applyFont="1" applyFill="1" applyBorder="1" applyAlignment="1">
      <alignment horizontal="center" vertical="center"/>
    </xf>
    <xf numFmtId="184" fontId="11" fillId="34" borderId="13" xfId="0" applyNumberFormat="1" applyFont="1" applyFill="1" applyBorder="1" applyAlignment="1">
      <alignment horizontal="center" vertical="center"/>
    </xf>
    <xf numFmtId="184" fontId="11" fillId="35" borderId="13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84" fontId="6" fillId="36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184" fontId="11" fillId="34" borderId="16" xfId="0" applyNumberFormat="1" applyFont="1" applyFill="1" applyBorder="1" applyAlignment="1">
      <alignment horizontal="center" vertical="center"/>
    </xf>
    <xf numFmtId="184" fontId="11" fillId="35" borderId="1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/>
    </xf>
    <xf numFmtId="184" fontId="11" fillId="34" borderId="18" xfId="0" applyNumberFormat="1" applyFont="1" applyFill="1" applyBorder="1" applyAlignment="1">
      <alignment horizontal="center" vertical="center"/>
    </xf>
    <xf numFmtId="184" fontId="11" fillId="35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11" fillId="33" borderId="21" xfId="0" applyFont="1" applyFill="1" applyBorder="1" applyAlignment="1">
      <alignment horizontal="center" vertical="center"/>
    </xf>
    <xf numFmtId="184" fontId="11" fillId="34" borderId="21" xfId="0" applyNumberFormat="1" applyFont="1" applyFill="1" applyBorder="1" applyAlignment="1">
      <alignment horizontal="center" vertical="center"/>
    </xf>
    <xf numFmtId="184" fontId="11" fillId="35" borderId="21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184" fontId="6" fillId="34" borderId="29" xfId="0" applyNumberFormat="1" applyFont="1" applyFill="1" applyBorder="1" applyAlignment="1">
      <alignment horizontal="center" vertical="center"/>
    </xf>
    <xf numFmtId="184" fontId="6" fillId="35" borderId="29" xfId="0" applyNumberFormat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4" fillId="0" borderId="30" xfId="0" applyFont="1" applyBorder="1" applyAlignment="1">
      <alignment horizontal="center"/>
    </xf>
    <xf numFmtId="184" fontId="11" fillId="35" borderId="30" xfId="0" applyNumberFormat="1" applyFont="1" applyFill="1" applyBorder="1" applyAlignment="1">
      <alignment horizontal="center" vertical="center"/>
    </xf>
    <xf numFmtId="184" fontId="11" fillId="35" borderId="31" xfId="0" applyNumberFormat="1" applyFont="1" applyFill="1" applyBorder="1" applyAlignment="1">
      <alignment horizontal="center" vertical="center"/>
    </xf>
    <xf numFmtId="184" fontId="11" fillId="35" borderId="32" xfId="0" applyNumberFormat="1" applyFont="1" applyFill="1" applyBorder="1" applyAlignment="1">
      <alignment horizontal="center" vertical="center"/>
    </xf>
    <xf numFmtId="184" fontId="11" fillId="35" borderId="3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184" fontId="6" fillId="12" borderId="29" xfId="0" applyNumberFormat="1" applyFont="1" applyFill="1" applyBorder="1" applyAlignment="1">
      <alignment horizontal="center" vertical="center"/>
    </xf>
    <xf numFmtId="184" fontId="11" fillId="12" borderId="13" xfId="0" applyNumberFormat="1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184" fontId="11" fillId="34" borderId="12" xfId="0" applyNumberFormat="1" applyFont="1" applyFill="1" applyBorder="1" applyAlignment="1">
      <alignment horizontal="center" vertical="center"/>
    </xf>
    <xf numFmtId="184" fontId="11" fillId="35" borderId="12" xfId="0" applyNumberFormat="1" applyFont="1" applyFill="1" applyBorder="1" applyAlignment="1">
      <alignment horizontal="center" vertical="center"/>
    </xf>
    <xf numFmtId="184" fontId="11" fillId="35" borderId="35" xfId="0" applyNumberFormat="1" applyFont="1" applyFill="1" applyBorder="1" applyAlignment="1">
      <alignment horizontal="center" vertical="center"/>
    </xf>
    <xf numFmtId="184" fontId="6" fillId="12" borderId="15" xfId="0" applyNumberFormat="1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184" fontId="11" fillId="12" borderId="13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4.625" style="0" customWidth="1"/>
    <col min="4" max="4" width="9.00390625" style="0" customWidth="1"/>
    <col min="5" max="5" width="5.875" style="1" customWidth="1"/>
    <col min="6" max="6" width="5.875" style="0" customWidth="1"/>
    <col min="7" max="7" width="7.2539062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125" style="0" customWidth="1"/>
    <col min="17" max="17" width="9.75390625" style="0" customWidth="1"/>
  </cols>
  <sheetData>
    <row r="1" spans="3:13" ht="18.75">
      <c r="C1" s="115" t="s">
        <v>43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3:14" ht="16.5">
      <c r="C2" s="121" t="s">
        <v>44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20.25" customHeight="1">
      <c r="D3" s="4" t="s">
        <v>15</v>
      </c>
    </row>
    <row r="4" spans="3:11" s="9" customFormat="1" ht="18.75" customHeight="1">
      <c r="C4" s="17"/>
      <c r="D4" s="12" t="s">
        <v>23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30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23" t="s">
        <v>0</v>
      </c>
      <c r="B8" s="127" t="s">
        <v>1</v>
      </c>
      <c r="C8" s="127" t="s">
        <v>2</v>
      </c>
      <c r="D8" s="123" t="s">
        <v>12</v>
      </c>
      <c r="E8" s="123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23" t="s">
        <v>10</v>
      </c>
      <c r="Q8" s="125" t="s">
        <v>9</v>
      </c>
      <c r="R8" s="122" t="s">
        <v>18</v>
      </c>
    </row>
    <row r="9" spans="1:18" s="1" customFormat="1" ht="12.75">
      <c r="A9" s="124"/>
      <c r="B9" s="128"/>
      <c r="C9" s="128"/>
      <c r="D9" s="124"/>
      <c r="E9" s="124"/>
      <c r="F9" s="20" t="s">
        <v>4</v>
      </c>
      <c r="G9" s="21" t="s">
        <v>3</v>
      </c>
      <c r="H9" s="112" t="s">
        <v>5</v>
      </c>
      <c r="I9" s="113"/>
      <c r="J9" s="112" t="s">
        <v>6</v>
      </c>
      <c r="K9" s="113"/>
      <c r="L9" s="112" t="s">
        <v>7</v>
      </c>
      <c r="M9" s="113"/>
      <c r="N9" s="112" t="s">
        <v>8</v>
      </c>
      <c r="O9" s="113"/>
      <c r="P9" s="124"/>
      <c r="Q9" s="126"/>
      <c r="R9" s="122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5">
        <v>17</v>
      </c>
      <c r="R10" s="23">
        <v>18</v>
      </c>
    </row>
    <row r="11" spans="1:18" s="19" customFormat="1" ht="15">
      <c r="A11" s="25">
        <v>1</v>
      </c>
      <c r="B11" s="103" t="s">
        <v>31</v>
      </c>
      <c r="C11" s="24">
        <v>2</v>
      </c>
      <c r="D11" s="25" t="s">
        <v>24</v>
      </c>
      <c r="E11" s="26">
        <v>19</v>
      </c>
      <c r="F11" s="27">
        <v>8</v>
      </c>
      <c r="G11" s="28">
        <f aca="true" t="shared" si="0" ref="G11:G20">F11/E11*100</f>
        <v>42.10526315789473</v>
      </c>
      <c r="H11" s="26">
        <v>5</v>
      </c>
      <c r="I11" s="28">
        <f aca="true" t="shared" si="1" ref="I11:I20">H11*100/E11</f>
        <v>26.31578947368421</v>
      </c>
      <c r="J11" s="26">
        <v>3</v>
      </c>
      <c r="K11" s="28">
        <f aca="true" t="shared" si="2" ref="K11:K20">J11*100/E11</f>
        <v>15.789473684210526</v>
      </c>
      <c r="L11" s="26"/>
      <c r="M11" s="28">
        <f aca="true" t="shared" si="3" ref="M11:M20">L11*100/E11</f>
        <v>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42.10526315789473</v>
      </c>
      <c r="Q11" s="86">
        <f aca="true" t="shared" si="6" ref="Q11:Q20">(H11+J11)/E11*100</f>
        <v>42.10526315789473</v>
      </c>
      <c r="R11" s="93">
        <f aca="true" t="shared" si="7" ref="R11:R17">(H11*5+J11*4+L11*3+N11*2)/(H11+J11+L11+N11)</f>
        <v>4.625</v>
      </c>
    </row>
    <row r="12" spans="1:18" s="19" customFormat="1" ht="15">
      <c r="A12" s="78">
        <v>2</v>
      </c>
      <c r="B12" s="81" t="s">
        <v>32</v>
      </c>
      <c r="C12" s="24">
        <v>2</v>
      </c>
      <c r="D12" s="25" t="s">
        <v>24</v>
      </c>
      <c r="E12" s="26">
        <v>19</v>
      </c>
      <c r="F12" s="27">
        <v>19</v>
      </c>
      <c r="G12" s="28">
        <f t="shared" si="0"/>
        <v>100</v>
      </c>
      <c r="H12" s="26">
        <v>4</v>
      </c>
      <c r="I12" s="28">
        <f t="shared" si="1"/>
        <v>21.05263157894737</v>
      </c>
      <c r="J12" s="26">
        <v>2</v>
      </c>
      <c r="K12" s="28">
        <f t="shared" si="2"/>
        <v>10.526315789473685</v>
      </c>
      <c r="L12" s="26">
        <v>13</v>
      </c>
      <c r="M12" s="28">
        <f t="shared" si="3"/>
        <v>68.42105263157895</v>
      </c>
      <c r="N12" s="25"/>
      <c r="O12" s="28">
        <f t="shared" si="4"/>
        <v>0</v>
      </c>
      <c r="P12" s="29">
        <f t="shared" si="5"/>
        <v>100</v>
      </c>
      <c r="Q12" s="86">
        <f t="shared" si="6"/>
        <v>31.57894736842105</v>
      </c>
      <c r="R12" s="93">
        <f t="shared" si="7"/>
        <v>3.526315789473684</v>
      </c>
    </row>
    <row r="13" spans="1:18" s="19" customFormat="1" ht="15">
      <c r="A13" s="25">
        <v>3</v>
      </c>
      <c r="B13" s="103" t="s">
        <v>33</v>
      </c>
      <c r="C13" s="24">
        <v>2</v>
      </c>
      <c r="D13" s="25" t="s">
        <v>24</v>
      </c>
      <c r="E13" s="26">
        <v>19</v>
      </c>
      <c r="F13" s="27">
        <v>19</v>
      </c>
      <c r="G13" s="28">
        <f t="shared" si="0"/>
        <v>100</v>
      </c>
      <c r="H13" s="26"/>
      <c r="I13" s="28">
        <f t="shared" si="1"/>
        <v>0</v>
      </c>
      <c r="J13" s="26">
        <v>13</v>
      </c>
      <c r="K13" s="28">
        <f t="shared" si="2"/>
        <v>68.42105263157895</v>
      </c>
      <c r="L13" s="26">
        <v>6</v>
      </c>
      <c r="M13" s="28">
        <f t="shared" si="3"/>
        <v>31.57894736842105</v>
      </c>
      <c r="N13" s="25"/>
      <c r="O13" s="28">
        <f t="shared" si="4"/>
        <v>0</v>
      </c>
      <c r="P13" s="29">
        <f t="shared" si="5"/>
        <v>100</v>
      </c>
      <c r="Q13" s="86">
        <f t="shared" si="6"/>
        <v>68.42105263157895</v>
      </c>
      <c r="R13" s="93">
        <f t="shared" si="7"/>
        <v>3.6842105263157894</v>
      </c>
    </row>
    <row r="14" spans="1:18" s="19" customFormat="1" ht="15">
      <c r="A14" s="25">
        <v>4</v>
      </c>
      <c r="B14" s="103" t="s">
        <v>34</v>
      </c>
      <c r="C14" s="24">
        <v>2</v>
      </c>
      <c r="D14" s="25" t="s">
        <v>24</v>
      </c>
      <c r="E14" s="26">
        <v>19</v>
      </c>
      <c r="F14" s="27">
        <v>19</v>
      </c>
      <c r="G14" s="28">
        <f t="shared" si="0"/>
        <v>100</v>
      </c>
      <c r="H14" s="26">
        <v>2</v>
      </c>
      <c r="I14" s="28">
        <f t="shared" si="1"/>
        <v>10.526315789473685</v>
      </c>
      <c r="J14" s="26">
        <v>11</v>
      </c>
      <c r="K14" s="28">
        <f t="shared" si="2"/>
        <v>57.89473684210526</v>
      </c>
      <c r="L14" s="26">
        <v>6</v>
      </c>
      <c r="M14" s="28">
        <f t="shared" si="3"/>
        <v>31.57894736842105</v>
      </c>
      <c r="N14" s="25"/>
      <c r="O14" s="28">
        <f t="shared" si="4"/>
        <v>0</v>
      </c>
      <c r="P14" s="29">
        <f t="shared" si="5"/>
        <v>100</v>
      </c>
      <c r="Q14" s="86">
        <f t="shared" si="6"/>
        <v>68.42105263157895</v>
      </c>
      <c r="R14" s="93">
        <f t="shared" si="7"/>
        <v>3.789473684210526</v>
      </c>
    </row>
    <row r="15" spans="1:18" s="80" customFormat="1" ht="15">
      <c r="A15" s="25">
        <v>5</v>
      </c>
      <c r="B15" s="104" t="s">
        <v>19</v>
      </c>
      <c r="C15" s="24">
        <v>2</v>
      </c>
      <c r="D15" s="25" t="s">
        <v>24</v>
      </c>
      <c r="E15" s="26">
        <v>19</v>
      </c>
      <c r="F15" s="27">
        <v>18</v>
      </c>
      <c r="G15" s="28">
        <f t="shared" si="0"/>
        <v>94.73684210526315</v>
      </c>
      <c r="H15" s="26">
        <v>9</v>
      </c>
      <c r="I15" s="28">
        <f t="shared" si="1"/>
        <v>47.36842105263158</v>
      </c>
      <c r="J15" s="26">
        <v>5</v>
      </c>
      <c r="K15" s="28">
        <f t="shared" si="2"/>
        <v>26.31578947368421</v>
      </c>
      <c r="L15" s="26">
        <v>4</v>
      </c>
      <c r="M15" s="28">
        <f t="shared" si="3"/>
        <v>21.05263157894737</v>
      </c>
      <c r="N15" s="25"/>
      <c r="O15" s="28">
        <f t="shared" si="4"/>
        <v>0</v>
      </c>
      <c r="P15" s="29">
        <f t="shared" si="5"/>
        <v>94.73684210526315</v>
      </c>
      <c r="Q15" s="86">
        <f t="shared" si="6"/>
        <v>73.68421052631578</v>
      </c>
      <c r="R15" s="93">
        <f t="shared" si="7"/>
        <v>4.277777777777778</v>
      </c>
    </row>
    <row r="16" spans="1:18" s="19" customFormat="1" ht="18" customHeight="1">
      <c r="A16" s="25">
        <v>6</v>
      </c>
      <c r="B16" s="105" t="s">
        <v>35</v>
      </c>
      <c r="C16" s="24">
        <v>2</v>
      </c>
      <c r="D16" s="25" t="s">
        <v>24</v>
      </c>
      <c r="E16" s="26">
        <v>19</v>
      </c>
      <c r="F16" s="27">
        <v>19</v>
      </c>
      <c r="G16" s="28">
        <f t="shared" si="0"/>
        <v>100</v>
      </c>
      <c r="H16" s="26">
        <v>3</v>
      </c>
      <c r="I16" s="28">
        <f t="shared" si="1"/>
        <v>15.789473684210526</v>
      </c>
      <c r="J16" s="26">
        <v>14</v>
      </c>
      <c r="K16" s="28">
        <f t="shared" si="2"/>
        <v>73.6842105263158</v>
      </c>
      <c r="L16" s="26">
        <v>2</v>
      </c>
      <c r="M16" s="28">
        <f t="shared" si="3"/>
        <v>10.526315789473685</v>
      </c>
      <c r="N16" s="25"/>
      <c r="O16" s="28">
        <f>N16*100/E16</f>
        <v>0</v>
      </c>
      <c r="P16" s="29">
        <f t="shared" si="5"/>
        <v>100</v>
      </c>
      <c r="Q16" s="86">
        <f t="shared" si="6"/>
        <v>89.47368421052632</v>
      </c>
      <c r="R16" s="93">
        <f t="shared" si="7"/>
        <v>4.052631578947368</v>
      </c>
    </row>
    <row r="17" spans="1:18" s="19" customFormat="1" ht="15">
      <c r="A17" s="25">
        <v>7</v>
      </c>
      <c r="B17" s="103" t="s">
        <v>38</v>
      </c>
      <c r="C17" s="24">
        <v>2</v>
      </c>
      <c r="D17" s="25" t="s">
        <v>24</v>
      </c>
      <c r="E17" s="26">
        <v>19</v>
      </c>
      <c r="F17" s="27">
        <v>19</v>
      </c>
      <c r="G17" s="28">
        <f t="shared" si="0"/>
        <v>100</v>
      </c>
      <c r="H17" s="26">
        <v>4</v>
      </c>
      <c r="I17" s="28">
        <f t="shared" si="1"/>
        <v>21.05263157894737</v>
      </c>
      <c r="J17" s="26">
        <v>14</v>
      </c>
      <c r="K17" s="28">
        <f t="shared" si="2"/>
        <v>73.6842105263158</v>
      </c>
      <c r="L17" s="26">
        <v>1</v>
      </c>
      <c r="M17" s="28">
        <f t="shared" si="3"/>
        <v>5.2631578947368425</v>
      </c>
      <c r="N17" s="25"/>
      <c r="O17" s="28">
        <f t="shared" si="4"/>
        <v>0</v>
      </c>
      <c r="P17" s="29">
        <f t="shared" si="5"/>
        <v>100</v>
      </c>
      <c r="Q17" s="86">
        <f t="shared" si="6"/>
        <v>94.73684210526315</v>
      </c>
      <c r="R17" s="93">
        <f t="shared" si="7"/>
        <v>4.157894736842105</v>
      </c>
    </row>
    <row r="18" spans="1:18" s="19" customFormat="1" ht="18" customHeight="1">
      <c r="A18" s="78">
        <v>8</v>
      </c>
      <c r="B18" s="81" t="s">
        <v>36</v>
      </c>
      <c r="C18" s="25">
        <v>2</v>
      </c>
      <c r="D18" s="25" t="s">
        <v>24</v>
      </c>
      <c r="E18" s="26">
        <v>19</v>
      </c>
      <c r="F18" s="27">
        <v>19</v>
      </c>
      <c r="G18" s="28">
        <f t="shared" si="0"/>
        <v>100</v>
      </c>
      <c r="H18" s="26">
        <v>7</v>
      </c>
      <c r="I18" s="28">
        <f t="shared" si="1"/>
        <v>36.8421052631579</v>
      </c>
      <c r="J18" s="26">
        <v>7</v>
      </c>
      <c r="K18" s="28">
        <f t="shared" si="2"/>
        <v>36.8421052631579</v>
      </c>
      <c r="L18" s="26">
        <v>5</v>
      </c>
      <c r="M18" s="28">
        <f t="shared" si="3"/>
        <v>26.31578947368421</v>
      </c>
      <c r="N18" s="25"/>
      <c r="O18" s="28">
        <f t="shared" si="4"/>
        <v>0</v>
      </c>
      <c r="P18" s="29">
        <f t="shared" si="5"/>
        <v>100</v>
      </c>
      <c r="Q18" s="29">
        <f t="shared" si="6"/>
        <v>73.68421052631578</v>
      </c>
      <c r="R18" s="93">
        <f>(H18*5+J18*4+L18*3+N18*2)/(H18+J18+L18+N18)</f>
        <v>4.105263157894737</v>
      </c>
    </row>
    <row r="19" spans="1:18" s="19" customFormat="1" ht="15" customHeight="1">
      <c r="A19" s="94">
        <v>9</v>
      </c>
      <c r="B19" s="109" t="s">
        <v>37</v>
      </c>
      <c r="C19" s="25">
        <v>2</v>
      </c>
      <c r="D19" s="25" t="s">
        <v>24</v>
      </c>
      <c r="E19" s="26">
        <v>19</v>
      </c>
      <c r="F19" s="27">
        <v>18</v>
      </c>
      <c r="G19" s="28">
        <f t="shared" si="0"/>
        <v>94.73684210526315</v>
      </c>
      <c r="H19" s="96">
        <v>5</v>
      </c>
      <c r="I19" s="28">
        <f t="shared" si="1"/>
        <v>26.31578947368421</v>
      </c>
      <c r="J19" s="96">
        <v>11</v>
      </c>
      <c r="K19" s="28">
        <f t="shared" si="2"/>
        <v>57.89473684210526</v>
      </c>
      <c r="L19" s="96">
        <v>2</v>
      </c>
      <c r="M19" s="28">
        <f t="shared" si="3"/>
        <v>10.526315789473685</v>
      </c>
      <c r="N19" s="95"/>
      <c r="O19" s="28">
        <f t="shared" si="4"/>
        <v>0</v>
      </c>
      <c r="P19" s="29">
        <f t="shared" si="5"/>
        <v>94.73684210526315</v>
      </c>
      <c r="Q19" s="29">
        <f t="shared" si="6"/>
        <v>84.21052631578947</v>
      </c>
      <c r="R19" s="93">
        <f>(H19*5+J19*4+L19*3+N19*2)/(H19+J19+L19+N19)</f>
        <v>4.166666666666667</v>
      </c>
    </row>
    <row r="20" spans="1:18" s="19" customFormat="1" ht="15" customHeight="1" thickBot="1">
      <c r="A20" s="65">
        <v>10</v>
      </c>
      <c r="B20" s="109" t="s">
        <v>39</v>
      </c>
      <c r="C20" s="25">
        <v>2</v>
      </c>
      <c r="D20" s="25" t="s">
        <v>24</v>
      </c>
      <c r="E20" s="26">
        <v>19</v>
      </c>
      <c r="F20" s="27">
        <v>18</v>
      </c>
      <c r="G20" s="28">
        <f t="shared" si="0"/>
        <v>94.73684210526315</v>
      </c>
      <c r="H20" s="26">
        <v>3</v>
      </c>
      <c r="I20" s="28">
        <f t="shared" si="1"/>
        <v>15.789473684210526</v>
      </c>
      <c r="J20" s="26">
        <v>10</v>
      </c>
      <c r="K20" s="28">
        <f t="shared" si="2"/>
        <v>52.63157894736842</v>
      </c>
      <c r="L20" s="26">
        <v>5</v>
      </c>
      <c r="M20" s="28">
        <f t="shared" si="3"/>
        <v>26.31578947368421</v>
      </c>
      <c r="N20" s="25"/>
      <c r="O20" s="28">
        <f t="shared" si="4"/>
        <v>0</v>
      </c>
      <c r="P20" s="29">
        <f t="shared" si="5"/>
        <v>94.73684210526315</v>
      </c>
      <c r="Q20" s="29">
        <f t="shared" si="6"/>
        <v>68.42105263157895</v>
      </c>
      <c r="R20" s="93">
        <f>(H20*5+J20*4+L20*3+N20*2)/(H20+J20+L20+N20)</f>
        <v>3.888888888888889</v>
      </c>
    </row>
    <row r="21" spans="1:18" s="19" customFormat="1" ht="15.75" customHeight="1" hidden="1">
      <c r="A21" s="65">
        <v>11</v>
      </c>
      <c r="B21" s="109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6"/>
      <c r="R21" s="90"/>
    </row>
    <row r="22" spans="1:18" s="19" customFormat="1" ht="15.75" hidden="1" thickBot="1">
      <c r="A22" s="66">
        <v>12</v>
      </c>
      <c r="B22" s="110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9"/>
      <c r="R22" s="91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190</v>
      </c>
      <c r="F23" s="75">
        <f>SUM(F11:F22)</f>
        <v>176</v>
      </c>
      <c r="G23" s="31">
        <f>F23/E23*100</f>
        <v>92.63157894736842</v>
      </c>
      <c r="H23" s="71">
        <f>SUM(H11:H22)</f>
        <v>42</v>
      </c>
      <c r="I23" s="31">
        <f>H23*100/E23</f>
        <v>22.105263157894736</v>
      </c>
      <c r="J23" s="71">
        <f>SUM(J11:J22)</f>
        <v>90</v>
      </c>
      <c r="K23" s="76">
        <f>J23*100/E23</f>
        <v>47.36842105263158</v>
      </c>
      <c r="L23" s="74">
        <f>SUM(L11:L22)</f>
        <v>44</v>
      </c>
      <c r="M23" s="76">
        <f>L23*100/E23</f>
        <v>23.157894736842106</v>
      </c>
      <c r="N23" s="74">
        <f>SUM(N11:N22)</f>
        <v>0</v>
      </c>
      <c r="O23" s="76">
        <f>N23*100/E23</f>
        <v>0</v>
      </c>
      <c r="P23" s="77">
        <f>(H23+J23+L23)/E23*100</f>
        <v>92.63157894736842</v>
      </c>
      <c r="Q23" s="77">
        <f>(H23+J23)/E23*100</f>
        <v>69.47368421052632</v>
      </c>
      <c r="R23" s="101">
        <f>SUM(R11:R20)/10</f>
        <v>4.027412280701754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4"/>
      <c r="G28" s="11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4"/>
      <c r="G32" s="11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18 C11:E18 E21:E22 A19:E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"/>
    <protectedRange sqref="C1:N2" name="Диапазон6_3"/>
  </protectedRanges>
  <mergeCells count="19">
    <mergeCell ref="R8:R9"/>
    <mergeCell ref="P8:P9"/>
    <mergeCell ref="Q8:Q9"/>
    <mergeCell ref="J9:K9"/>
    <mergeCell ref="A8:A9"/>
    <mergeCell ref="B8:B9"/>
    <mergeCell ref="C8:C9"/>
    <mergeCell ref="D8:D9"/>
    <mergeCell ref="E8:E9"/>
    <mergeCell ref="L9:M9"/>
    <mergeCell ref="E6:L6"/>
    <mergeCell ref="N9:O9"/>
    <mergeCell ref="F28:G28"/>
    <mergeCell ref="F32:G32"/>
    <mergeCell ref="C1:M1"/>
    <mergeCell ref="F8:G8"/>
    <mergeCell ref="H8:O8"/>
    <mergeCell ref="H9:I9"/>
    <mergeCell ref="C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zoomScale="110" zoomScaleNormal="110"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4.875" style="0" customWidth="1"/>
    <col min="4" max="4" width="10.875" style="0" customWidth="1"/>
    <col min="5" max="5" width="6.25390625" style="1" customWidth="1"/>
    <col min="6" max="6" width="5.875" style="0" customWidth="1"/>
    <col min="7" max="7" width="7.875" style="0" customWidth="1"/>
    <col min="8" max="8" width="4.375" style="0" customWidth="1"/>
    <col min="9" max="9" width="6.00390625" style="0" customWidth="1"/>
    <col min="10" max="10" width="4.625" style="0" customWidth="1"/>
    <col min="11" max="11" width="6.75390625" style="0" customWidth="1"/>
    <col min="12" max="12" width="4.25390625" style="0" customWidth="1"/>
    <col min="13" max="13" width="6.00390625" style="0" customWidth="1"/>
    <col min="14" max="14" width="4.37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3" ht="18.75">
      <c r="C1" s="115" t="s">
        <v>43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3:14" ht="16.5">
      <c r="C2" s="121" t="s">
        <v>44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20.25" customHeight="1">
      <c r="D3" s="4" t="s">
        <v>15</v>
      </c>
    </row>
    <row r="4" spans="3:11" s="9" customFormat="1" ht="18.75" customHeight="1">
      <c r="C4" s="17"/>
      <c r="D4" s="12" t="s">
        <v>25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30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23" t="s">
        <v>0</v>
      </c>
      <c r="B8" s="127" t="s">
        <v>1</v>
      </c>
      <c r="C8" s="127" t="s">
        <v>2</v>
      </c>
      <c r="D8" s="123" t="s">
        <v>12</v>
      </c>
      <c r="E8" s="123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23" t="s">
        <v>10</v>
      </c>
      <c r="Q8" s="125" t="s">
        <v>9</v>
      </c>
      <c r="R8" s="122" t="s">
        <v>18</v>
      </c>
    </row>
    <row r="9" spans="1:18" s="1" customFormat="1" ht="12.75">
      <c r="A9" s="124"/>
      <c r="B9" s="128"/>
      <c r="C9" s="128"/>
      <c r="D9" s="124"/>
      <c r="E9" s="124"/>
      <c r="F9" s="20" t="s">
        <v>4</v>
      </c>
      <c r="G9" s="21" t="s">
        <v>3</v>
      </c>
      <c r="H9" s="112" t="s">
        <v>5</v>
      </c>
      <c r="I9" s="113"/>
      <c r="J9" s="112" t="s">
        <v>6</v>
      </c>
      <c r="K9" s="113"/>
      <c r="L9" s="112" t="s">
        <v>7</v>
      </c>
      <c r="M9" s="113"/>
      <c r="N9" s="112" t="s">
        <v>8</v>
      </c>
      <c r="O9" s="113"/>
      <c r="P9" s="124"/>
      <c r="Q9" s="126"/>
      <c r="R9" s="122"/>
    </row>
    <row r="10" spans="1:18" s="1" customFormat="1" ht="12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5">
        <v>17</v>
      </c>
      <c r="R10" s="23">
        <v>18</v>
      </c>
    </row>
    <row r="11" spans="1:18" s="19" customFormat="1" ht="15">
      <c r="A11" s="25">
        <v>1</v>
      </c>
      <c r="B11" s="103" t="s">
        <v>31</v>
      </c>
      <c r="C11" s="24">
        <v>2</v>
      </c>
      <c r="D11" s="25" t="s">
        <v>26</v>
      </c>
      <c r="E11" s="26">
        <v>18</v>
      </c>
      <c r="F11" s="27">
        <v>8</v>
      </c>
      <c r="G11" s="28">
        <f aca="true" t="shared" si="0" ref="G11:G20">F11/E11*100</f>
        <v>44.44444444444444</v>
      </c>
      <c r="H11" s="26"/>
      <c r="I11" s="28">
        <f aca="true" t="shared" si="1" ref="I11:I20">H11*100/E11</f>
        <v>0</v>
      </c>
      <c r="J11" s="26">
        <v>7</v>
      </c>
      <c r="K11" s="28">
        <f aca="true" t="shared" si="2" ref="K11:K20">J11*100/E11</f>
        <v>38.888888888888886</v>
      </c>
      <c r="L11" s="26">
        <v>1</v>
      </c>
      <c r="M11" s="28">
        <f aca="true" t="shared" si="3" ref="M11:M20">L11*100/E11</f>
        <v>5.555555555555555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44.44444444444444</v>
      </c>
      <c r="Q11" s="86">
        <f aca="true" t="shared" si="6" ref="Q11:Q20">(H11+J11)/E11*100</f>
        <v>38.88888888888889</v>
      </c>
      <c r="R11" s="93">
        <f aca="true" t="shared" si="7" ref="R11:R17">(H11*5+J11*4+L11*3+N11*2)/(H11+J11+L11+N11)</f>
        <v>3.875</v>
      </c>
    </row>
    <row r="12" spans="1:18" s="19" customFormat="1" ht="15.75" customHeight="1">
      <c r="A12" s="25">
        <v>2</v>
      </c>
      <c r="B12" s="81" t="s">
        <v>32</v>
      </c>
      <c r="C12" s="24">
        <v>2</v>
      </c>
      <c r="D12" s="25" t="s">
        <v>26</v>
      </c>
      <c r="E12" s="26">
        <v>18</v>
      </c>
      <c r="F12" s="27">
        <v>18</v>
      </c>
      <c r="G12" s="28">
        <f t="shared" si="0"/>
        <v>100</v>
      </c>
      <c r="H12" s="26">
        <v>1</v>
      </c>
      <c r="I12" s="28">
        <f t="shared" si="1"/>
        <v>5.555555555555555</v>
      </c>
      <c r="J12" s="26">
        <v>8</v>
      </c>
      <c r="K12" s="28">
        <f t="shared" si="2"/>
        <v>44.44444444444444</v>
      </c>
      <c r="L12" s="26">
        <v>9</v>
      </c>
      <c r="M12" s="28">
        <f t="shared" si="3"/>
        <v>50</v>
      </c>
      <c r="N12" s="25"/>
      <c r="O12" s="28">
        <f t="shared" si="4"/>
        <v>0</v>
      </c>
      <c r="P12" s="29">
        <f t="shared" si="5"/>
        <v>100</v>
      </c>
      <c r="Q12" s="86">
        <f t="shared" si="6"/>
        <v>50</v>
      </c>
      <c r="R12" s="93">
        <f t="shared" si="7"/>
        <v>3.5555555555555554</v>
      </c>
    </row>
    <row r="13" spans="1:18" s="19" customFormat="1" ht="15.75" customHeight="1">
      <c r="A13" s="25">
        <v>3</v>
      </c>
      <c r="B13" s="103" t="s">
        <v>33</v>
      </c>
      <c r="C13" s="24">
        <v>2</v>
      </c>
      <c r="D13" s="25" t="s">
        <v>26</v>
      </c>
      <c r="E13" s="26">
        <v>18</v>
      </c>
      <c r="F13" s="27">
        <v>18</v>
      </c>
      <c r="G13" s="28">
        <f t="shared" si="0"/>
        <v>100</v>
      </c>
      <c r="H13" s="26"/>
      <c r="I13" s="28">
        <f t="shared" si="1"/>
        <v>0</v>
      </c>
      <c r="J13" s="26">
        <v>14</v>
      </c>
      <c r="K13" s="28">
        <f t="shared" si="2"/>
        <v>77.77777777777777</v>
      </c>
      <c r="L13" s="26">
        <v>4</v>
      </c>
      <c r="M13" s="28">
        <f t="shared" si="3"/>
        <v>22.22222222222222</v>
      </c>
      <c r="N13" s="25"/>
      <c r="O13" s="28">
        <f t="shared" si="4"/>
        <v>0</v>
      </c>
      <c r="P13" s="29">
        <f t="shared" si="5"/>
        <v>100</v>
      </c>
      <c r="Q13" s="86">
        <f t="shared" si="6"/>
        <v>77.77777777777779</v>
      </c>
      <c r="R13" s="93">
        <f t="shared" si="7"/>
        <v>3.7777777777777777</v>
      </c>
    </row>
    <row r="14" spans="1:18" s="19" customFormat="1" ht="15">
      <c r="A14" s="25">
        <v>4</v>
      </c>
      <c r="B14" s="103" t="s">
        <v>34</v>
      </c>
      <c r="C14" s="24">
        <v>2</v>
      </c>
      <c r="D14" s="25" t="s">
        <v>26</v>
      </c>
      <c r="E14" s="26">
        <v>18</v>
      </c>
      <c r="F14" s="27">
        <v>18</v>
      </c>
      <c r="G14" s="28">
        <f t="shared" si="0"/>
        <v>100</v>
      </c>
      <c r="H14" s="26">
        <v>1</v>
      </c>
      <c r="I14" s="28">
        <f t="shared" si="1"/>
        <v>5.555555555555555</v>
      </c>
      <c r="J14" s="26">
        <v>15</v>
      </c>
      <c r="K14" s="28">
        <f t="shared" si="2"/>
        <v>83.33333333333333</v>
      </c>
      <c r="L14" s="26">
        <v>2</v>
      </c>
      <c r="M14" s="28">
        <f t="shared" si="3"/>
        <v>11.11111111111111</v>
      </c>
      <c r="N14" s="25"/>
      <c r="O14" s="28">
        <f t="shared" si="4"/>
        <v>0</v>
      </c>
      <c r="P14" s="29">
        <f t="shared" si="5"/>
        <v>100</v>
      </c>
      <c r="Q14" s="86">
        <f t="shared" si="6"/>
        <v>88.88888888888889</v>
      </c>
      <c r="R14" s="93">
        <f t="shared" si="7"/>
        <v>3.9444444444444446</v>
      </c>
    </row>
    <row r="15" spans="1:18" s="80" customFormat="1" ht="15">
      <c r="A15" s="25">
        <v>5</v>
      </c>
      <c r="B15" s="104" t="s">
        <v>19</v>
      </c>
      <c r="C15" s="24">
        <v>2</v>
      </c>
      <c r="D15" s="25" t="s">
        <v>26</v>
      </c>
      <c r="E15" s="26">
        <v>18</v>
      </c>
      <c r="F15" s="27">
        <v>17</v>
      </c>
      <c r="G15" s="28">
        <f t="shared" si="0"/>
        <v>94.44444444444444</v>
      </c>
      <c r="H15" s="26">
        <v>1</v>
      </c>
      <c r="I15" s="28">
        <f t="shared" si="1"/>
        <v>5.555555555555555</v>
      </c>
      <c r="J15" s="26">
        <v>10</v>
      </c>
      <c r="K15" s="28">
        <f t="shared" si="2"/>
        <v>55.55555555555556</v>
      </c>
      <c r="L15" s="26">
        <v>6</v>
      </c>
      <c r="M15" s="28">
        <f t="shared" si="3"/>
        <v>33.333333333333336</v>
      </c>
      <c r="N15" s="25"/>
      <c r="O15" s="28">
        <f t="shared" si="4"/>
        <v>0</v>
      </c>
      <c r="P15" s="29">
        <f t="shared" si="5"/>
        <v>94.44444444444444</v>
      </c>
      <c r="Q15" s="86">
        <f t="shared" si="6"/>
        <v>61.111111111111114</v>
      </c>
      <c r="R15" s="93">
        <f t="shared" si="7"/>
        <v>3.7058823529411766</v>
      </c>
    </row>
    <row r="16" spans="1:18" s="19" customFormat="1" ht="15.75" customHeight="1">
      <c r="A16" s="25">
        <v>6</v>
      </c>
      <c r="B16" s="105" t="s">
        <v>35</v>
      </c>
      <c r="C16" s="24">
        <v>2</v>
      </c>
      <c r="D16" s="25" t="s">
        <v>26</v>
      </c>
      <c r="E16" s="26">
        <v>18</v>
      </c>
      <c r="F16" s="27">
        <v>18</v>
      </c>
      <c r="G16" s="28">
        <f t="shared" si="0"/>
        <v>100</v>
      </c>
      <c r="H16" s="26">
        <v>3</v>
      </c>
      <c r="I16" s="28">
        <f t="shared" si="1"/>
        <v>16.666666666666668</v>
      </c>
      <c r="J16" s="26">
        <v>12</v>
      </c>
      <c r="K16" s="28">
        <f t="shared" si="2"/>
        <v>66.66666666666667</v>
      </c>
      <c r="L16" s="26">
        <v>3</v>
      </c>
      <c r="M16" s="28">
        <f t="shared" si="3"/>
        <v>16.666666666666668</v>
      </c>
      <c r="N16" s="25"/>
      <c r="O16" s="28">
        <f>N16*100/E16</f>
        <v>0</v>
      </c>
      <c r="P16" s="29">
        <f t="shared" si="5"/>
        <v>100</v>
      </c>
      <c r="Q16" s="86">
        <f t="shared" si="6"/>
        <v>83.33333333333334</v>
      </c>
      <c r="R16" s="93">
        <f t="shared" si="7"/>
        <v>4</v>
      </c>
    </row>
    <row r="17" spans="1:18" s="19" customFormat="1" ht="15">
      <c r="A17" s="25">
        <v>7</v>
      </c>
      <c r="B17" s="103" t="s">
        <v>21</v>
      </c>
      <c r="C17" s="24">
        <v>2</v>
      </c>
      <c r="D17" s="25" t="s">
        <v>26</v>
      </c>
      <c r="E17" s="26">
        <v>18</v>
      </c>
      <c r="F17" s="27">
        <v>18</v>
      </c>
      <c r="G17" s="28">
        <f t="shared" si="0"/>
        <v>100</v>
      </c>
      <c r="H17" s="26">
        <v>6</v>
      </c>
      <c r="I17" s="28">
        <f t="shared" si="1"/>
        <v>33.333333333333336</v>
      </c>
      <c r="J17" s="26">
        <v>12</v>
      </c>
      <c r="K17" s="28">
        <f t="shared" si="2"/>
        <v>66.66666666666667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100</v>
      </c>
      <c r="Q17" s="86">
        <f t="shared" si="6"/>
        <v>100</v>
      </c>
      <c r="R17" s="93">
        <f t="shared" si="7"/>
        <v>4.333333333333333</v>
      </c>
    </row>
    <row r="18" spans="1:18" s="19" customFormat="1" ht="15.75" customHeight="1">
      <c r="A18" s="54">
        <v>8</v>
      </c>
      <c r="B18" s="81" t="s">
        <v>36</v>
      </c>
      <c r="C18" s="25">
        <v>2</v>
      </c>
      <c r="D18" s="25" t="s">
        <v>26</v>
      </c>
      <c r="E18" s="26">
        <v>18</v>
      </c>
      <c r="F18" s="27">
        <v>18</v>
      </c>
      <c r="G18" s="28">
        <f t="shared" si="0"/>
        <v>100</v>
      </c>
      <c r="H18" s="26">
        <v>3</v>
      </c>
      <c r="I18" s="28">
        <f t="shared" si="1"/>
        <v>16.666666666666668</v>
      </c>
      <c r="J18" s="26">
        <v>14</v>
      </c>
      <c r="K18" s="28">
        <f t="shared" si="2"/>
        <v>77.77777777777777</v>
      </c>
      <c r="L18" s="26">
        <v>1</v>
      </c>
      <c r="M18" s="28">
        <f t="shared" si="3"/>
        <v>5.555555555555555</v>
      </c>
      <c r="N18" s="25"/>
      <c r="O18" s="28">
        <f t="shared" si="4"/>
        <v>0</v>
      </c>
      <c r="P18" s="29">
        <f t="shared" si="5"/>
        <v>100</v>
      </c>
      <c r="Q18" s="29">
        <f t="shared" si="6"/>
        <v>94.44444444444444</v>
      </c>
      <c r="R18" s="93">
        <f>(H18*5+J18*4+L18*3+N18*2)/(H18+J18+L18+N18)</f>
        <v>4.111111111111111</v>
      </c>
    </row>
    <row r="19" spans="1:18" s="19" customFormat="1" ht="15" customHeight="1">
      <c r="A19" s="65">
        <v>9</v>
      </c>
      <c r="B19" s="109" t="s">
        <v>37</v>
      </c>
      <c r="C19" s="25">
        <v>2</v>
      </c>
      <c r="D19" s="25" t="s">
        <v>26</v>
      </c>
      <c r="E19" s="26">
        <v>18</v>
      </c>
      <c r="F19" s="27">
        <v>17</v>
      </c>
      <c r="G19" s="28">
        <f t="shared" si="0"/>
        <v>94.44444444444444</v>
      </c>
      <c r="H19" s="96">
        <v>1</v>
      </c>
      <c r="I19" s="28">
        <f t="shared" si="1"/>
        <v>5.555555555555555</v>
      </c>
      <c r="J19" s="96">
        <v>14</v>
      </c>
      <c r="K19" s="28">
        <f t="shared" si="2"/>
        <v>77.77777777777777</v>
      </c>
      <c r="L19" s="96">
        <v>2</v>
      </c>
      <c r="M19" s="28">
        <f t="shared" si="3"/>
        <v>11.11111111111111</v>
      </c>
      <c r="N19" s="95"/>
      <c r="O19" s="28">
        <f t="shared" si="4"/>
        <v>0</v>
      </c>
      <c r="P19" s="29">
        <f t="shared" si="5"/>
        <v>94.44444444444444</v>
      </c>
      <c r="Q19" s="29">
        <f t="shared" si="6"/>
        <v>83.33333333333334</v>
      </c>
      <c r="R19" s="93">
        <f>(H19*5+J19*4+L19*3+N19*2)/(H19+J19+L19+N19)</f>
        <v>3.9411764705882355</v>
      </c>
    </row>
    <row r="20" spans="1:18" s="19" customFormat="1" ht="15" customHeight="1" thickBot="1">
      <c r="A20" s="65">
        <v>10</v>
      </c>
      <c r="B20" s="109" t="s">
        <v>40</v>
      </c>
      <c r="C20" s="25">
        <v>2</v>
      </c>
      <c r="D20" s="25" t="s">
        <v>26</v>
      </c>
      <c r="E20" s="26">
        <v>18</v>
      </c>
      <c r="F20" s="27">
        <v>18</v>
      </c>
      <c r="G20" s="28">
        <f t="shared" si="0"/>
        <v>100</v>
      </c>
      <c r="H20" s="26">
        <v>7</v>
      </c>
      <c r="I20" s="28">
        <f t="shared" si="1"/>
        <v>38.888888888888886</v>
      </c>
      <c r="J20" s="26">
        <v>11</v>
      </c>
      <c r="K20" s="28">
        <f t="shared" si="2"/>
        <v>61.111111111111114</v>
      </c>
      <c r="L20" s="26"/>
      <c r="M20" s="28">
        <f t="shared" si="3"/>
        <v>0</v>
      </c>
      <c r="N20" s="25"/>
      <c r="O20" s="28">
        <f t="shared" si="4"/>
        <v>0</v>
      </c>
      <c r="P20" s="29">
        <f t="shared" si="5"/>
        <v>100</v>
      </c>
      <c r="Q20" s="29">
        <f t="shared" si="6"/>
        <v>100</v>
      </c>
      <c r="R20" s="93">
        <f>(H20*5+J20*4+L20*3+N20*2)/(H20+J20+L20+N20)</f>
        <v>4.388888888888889</v>
      </c>
    </row>
    <row r="21" spans="1:18" s="19" customFormat="1" ht="15.75" customHeight="1" hidden="1">
      <c r="A21" s="65">
        <v>11</v>
      </c>
      <c r="B21" s="109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6"/>
      <c r="R21" s="90"/>
    </row>
    <row r="22" spans="1:18" s="19" customFormat="1" ht="15.75" hidden="1" thickBot="1">
      <c r="A22" s="66">
        <v>12</v>
      </c>
      <c r="B22" s="110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9"/>
      <c r="R22" s="91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180</v>
      </c>
      <c r="F23" s="75">
        <f>SUM(F11:F22)</f>
        <v>168</v>
      </c>
      <c r="G23" s="31">
        <f>F23/E23*100</f>
        <v>93.33333333333333</v>
      </c>
      <c r="H23" s="71">
        <f>SUM(H11:H22)</f>
        <v>23</v>
      </c>
      <c r="I23" s="31">
        <f>H23*100/E23</f>
        <v>12.777777777777779</v>
      </c>
      <c r="J23" s="71">
        <f>SUM(J11:J22)</f>
        <v>117</v>
      </c>
      <c r="K23" s="76">
        <f>J23*100/E23</f>
        <v>65</v>
      </c>
      <c r="L23" s="74">
        <f>SUM(L11:L22)</f>
        <v>28</v>
      </c>
      <c r="M23" s="76">
        <f>L23*100/E23</f>
        <v>15.555555555555555</v>
      </c>
      <c r="N23" s="74">
        <f>SUM(N11:N22)</f>
        <v>0</v>
      </c>
      <c r="O23" s="76">
        <f>N23*100/E23</f>
        <v>0</v>
      </c>
      <c r="P23" s="77">
        <f>(H23+J23+L23)/E23*100</f>
        <v>93.33333333333333</v>
      </c>
      <c r="Q23" s="77">
        <f>(H23+J23)/E23*100</f>
        <v>77.77777777777779</v>
      </c>
      <c r="R23" s="92">
        <f>SUM(R11:R20)/10</f>
        <v>3.963316993464052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4"/>
      <c r="G28" s="11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4"/>
      <c r="G32" s="11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A11:A20 C11:D20 E11:E22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9:B20" name="Диапазон1_2"/>
    <protectedRange sqref="B11:B18" name="Диапазон1_1_1"/>
    <protectedRange sqref="C1:N2" name="Диапазон6_3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6.375" style="0" customWidth="1"/>
    <col min="3" max="3" width="5.125" style="0" customWidth="1"/>
    <col min="4" max="4" width="11.625" style="0" customWidth="1"/>
    <col min="5" max="5" width="6.625" style="1" customWidth="1"/>
    <col min="6" max="6" width="5.875" style="0" customWidth="1"/>
    <col min="7" max="7" width="7.875" style="0" customWidth="1"/>
    <col min="8" max="8" width="5.00390625" style="0" customWidth="1"/>
    <col min="9" max="9" width="6.00390625" style="0" customWidth="1"/>
    <col min="10" max="10" width="5.125" style="0" customWidth="1"/>
    <col min="11" max="11" width="6.75390625" style="0" customWidth="1"/>
    <col min="12" max="12" width="5.00390625" style="0" customWidth="1"/>
    <col min="13" max="13" width="6.00390625" style="0" customWidth="1"/>
    <col min="14" max="14" width="4.62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3" ht="18.75">
      <c r="C1" s="115" t="s">
        <v>43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3:14" ht="16.5">
      <c r="C2" s="121" t="s">
        <v>44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20.25" customHeight="1">
      <c r="D3" s="4" t="s">
        <v>15</v>
      </c>
    </row>
    <row r="4" spans="3:15" s="9" customFormat="1" ht="18.75" customHeight="1">
      <c r="C4" s="111" t="s">
        <v>20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30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23" t="s">
        <v>0</v>
      </c>
      <c r="B8" s="127" t="s">
        <v>1</v>
      </c>
      <c r="C8" s="127" t="s">
        <v>2</v>
      </c>
      <c r="D8" s="123" t="s">
        <v>12</v>
      </c>
      <c r="E8" s="123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23" t="s">
        <v>10</v>
      </c>
      <c r="Q8" s="125" t="s">
        <v>9</v>
      </c>
      <c r="R8" s="122" t="s">
        <v>18</v>
      </c>
    </row>
    <row r="9" spans="1:18" s="1" customFormat="1" ht="12.75">
      <c r="A9" s="124"/>
      <c r="B9" s="128"/>
      <c r="C9" s="128"/>
      <c r="D9" s="124"/>
      <c r="E9" s="124"/>
      <c r="F9" s="20" t="s">
        <v>4</v>
      </c>
      <c r="G9" s="21" t="s">
        <v>3</v>
      </c>
      <c r="H9" s="112" t="s">
        <v>5</v>
      </c>
      <c r="I9" s="113"/>
      <c r="J9" s="112" t="s">
        <v>6</v>
      </c>
      <c r="K9" s="113"/>
      <c r="L9" s="112" t="s">
        <v>7</v>
      </c>
      <c r="M9" s="113"/>
      <c r="N9" s="112" t="s">
        <v>8</v>
      </c>
      <c r="O9" s="113"/>
      <c r="P9" s="124"/>
      <c r="Q9" s="126"/>
      <c r="R9" s="122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5">
        <v>17</v>
      </c>
      <c r="R10" s="23">
        <v>18</v>
      </c>
    </row>
    <row r="11" spans="1:18" s="19" customFormat="1" ht="15" customHeight="1">
      <c r="A11" s="25">
        <v>1</v>
      </c>
      <c r="B11" s="103" t="s">
        <v>31</v>
      </c>
      <c r="C11" s="24">
        <v>2</v>
      </c>
      <c r="D11" s="25" t="s">
        <v>22</v>
      </c>
      <c r="E11" s="26">
        <v>7</v>
      </c>
      <c r="F11" s="27">
        <v>5</v>
      </c>
      <c r="G11" s="28">
        <f aca="true" t="shared" si="0" ref="G11:G18">F11/E11*100</f>
        <v>71.42857142857143</v>
      </c>
      <c r="H11" s="26">
        <v>1</v>
      </c>
      <c r="I11" s="28">
        <f aca="true" t="shared" si="1" ref="I11:I18">H11*100/E11</f>
        <v>14.285714285714286</v>
      </c>
      <c r="J11" s="26">
        <v>3</v>
      </c>
      <c r="K11" s="28">
        <f aca="true" t="shared" si="2" ref="K11:K18">J11*100/E11</f>
        <v>42.857142857142854</v>
      </c>
      <c r="L11" s="26">
        <v>1</v>
      </c>
      <c r="M11" s="28">
        <f aca="true" t="shared" si="3" ref="M11:M18">L11*100/E11</f>
        <v>14.285714285714286</v>
      </c>
      <c r="N11" s="25"/>
      <c r="O11" s="28">
        <f aca="true" t="shared" si="4" ref="O11:O18">N11*100/E11</f>
        <v>0</v>
      </c>
      <c r="P11" s="29">
        <f aca="true" t="shared" si="5" ref="P11:P18">(H11+J11+L11)/E11*100</f>
        <v>71.42857142857143</v>
      </c>
      <c r="Q11" s="86">
        <f aca="true" t="shared" si="6" ref="Q11:Q18">(H11+J11)/E11*100</f>
        <v>57.14285714285714</v>
      </c>
      <c r="R11" s="108">
        <f aca="true" t="shared" si="7" ref="R11:R17">(H11*5+J11*4+L11*3+N11*2)/(H11+J11+L11+N11)</f>
        <v>4</v>
      </c>
    </row>
    <row r="12" spans="1:18" s="19" customFormat="1" ht="15">
      <c r="A12" s="25">
        <v>2</v>
      </c>
      <c r="B12" s="104" t="s">
        <v>32</v>
      </c>
      <c r="C12" s="24">
        <v>2</v>
      </c>
      <c r="D12" s="25" t="s">
        <v>22</v>
      </c>
      <c r="E12" s="26">
        <v>7</v>
      </c>
      <c r="F12" s="27">
        <v>6</v>
      </c>
      <c r="G12" s="28">
        <f t="shared" si="0"/>
        <v>85.71428571428571</v>
      </c>
      <c r="H12" s="26">
        <v>5</v>
      </c>
      <c r="I12" s="28">
        <f t="shared" si="1"/>
        <v>71.42857142857143</v>
      </c>
      <c r="J12" s="26">
        <v>1</v>
      </c>
      <c r="K12" s="28">
        <f t="shared" si="2"/>
        <v>14.285714285714286</v>
      </c>
      <c r="L12" s="26"/>
      <c r="M12" s="28">
        <f t="shared" si="3"/>
        <v>0</v>
      </c>
      <c r="N12" s="25"/>
      <c r="O12" s="28">
        <f t="shared" si="4"/>
        <v>0</v>
      </c>
      <c r="P12" s="29">
        <f t="shared" si="5"/>
        <v>85.71428571428571</v>
      </c>
      <c r="Q12" s="86">
        <f t="shared" si="6"/>
        <v>85.71428571428571</v>
      </c>
      <c r="R12" s="93">
        <f t="shared" si="7"/>
        <v>4.833333333333333</v>
      </c>
    </row>
    <row r="13" spans="1:18" s="19" customFormat="1" ht="15" customHeight="1">
      <c r="A13" s="25">
        <v>3</v>
      </c>
      <c r="B13" s="103" t="s">
        <v>33</v>
      </c>
      <c r="C13" s="24">
        <v>2</v>
      </c>
      <c r="D13" s="25" t="s">
        <v>22</v>
      </c>
      <c r="E13" s="26">
        <v>7</v>
      </c>
      <c r="F13" s="27">
        <v>6</v>
      </c>
      <c r="G13" s="28">
        <f t="shared" si="0"/>
        <v>85.71428571428571</v>
      </c>
      <c r="H13" s="26"/>
      <c r="I13" s="28">
        <f t="shared" si="1"/>
        <v>0</v>
      </c>
      <c r="J13" s="26">
        <v>2</v>
      </c>
      <c r="K13" s="28">
        <f t="shared" si="2"/>
        <v>28.571428571428573</v>
      </c>
      <c r="L13" s="26">
        <v>4</v>
      </c>
      <c r="M13" s="28">
        <f t="shared" si="3"/>
        <v>57.142857142857146</v>
      </c>
      <c r="N13" s="25"/>
      <c r="O13" s="28">
        <f t="shared" si="4"/>
        <v>0</v>
      </c>
      <c r="P13" s="29">
        <f t="shared" si="5"/>
        <v>85.71428571428571</v>
      </c>
      <c r="Q13" s="86">
        <f t="shared" si="6"/>
        <v>28.57142857142857</v>
      </c>
      <c r="R13" s="93">
        <f t="shared" si="7"/>
        <v>3.3333333333333335</v>
      </c>
    </row>
    <row r="14" spans="1:18" s="19" customFormat="1" ht="15">
      <c r="A14" s="25">
        <v>4</v>
      </c>
      <c r="B14" s="103" t="s">
        <v>34</v>
      </c>
      <c r="C14" s="24">
        <v>2</v>
      </c>
      <c r="D14" s="25" t="s">
        <v>22</v>
      </c>
      <c r="E14" s="26">
        <v>7</v>
      </c>
      <c r="F14" s="27">
        <v>7</v>
      </c>
      <c r="G14" s="28">
        <f t="shared" si="0"/>
        <v>100</v>
      </c>
      <c r="H14" s="26">
        <v>1</v>
      </c>
      <c r="I14" s="28">
        <f t="shared" si="1"/>
        <v>14.285714285714286</v>
      </c>
      <c r="J14" s="26">
        <v>3</v>
      </c>
      <c r="K14" s="28">
        <f t="shared" si="2"/>
        <v>42.857142857142854</v>
      </c>
      <c r="L14" s="26">
        <v>3</v>
      </c>
      <c r="M14" s="28">
        <f t="shared" si="3"/>
        <v>42.857142857142854</v>
      </c>
      <c r="N14" s="25"/>
      <c r="O14" s="28">
        <f t="shared" si="4"/>
        <v>0</v>
      </c>
      <c r="P14" s="29">
        <f t="shared" si="5"/>
        <v>100</v>
      </c>
      <c r="Q14" s="86">
        <f t="shared" si="6"/>
        <v>57.14285714285714</v>
      </c>
      <c r="R14" s="93">
        <f t="shared" si="7"/>
        <v>3.7142857142857144</v>
      </c>
    </row>
    <row r="15" spans="1:18" s="80" customFormat="1" ht="15">
      <c r="A15" s="25">
        <v>5</v>
      </c>
      <c r="B15" s="104" t="s">
        <v>19</v>
      </c>
      <c r="C15" s="24">
        <v>2</v>
      </c>
      <c r="D15" s="25" t="s">
        <v>22</v>
      </c>
      <c r="E15" s="26">
        <v>7</v>
      </c>
      <c r="F15" s="27">
        <v>6</v>
      </c>
      <c r="G15" s="28">
        <f t="shared" si="0"/>
        <v>85.71428571428571</v>
      </c>
      <c r="H15" s="26">
        <v>1</v>
      </c>
      <c r="I15" s="28">
        <f t="shared" si="1"/>
        <v>14.285714285714286</v>
      </c>
      <c r="J15" s="26">
        <v>1</v>
      </c>
      <c r="K15" s="28">
        <f t="shared" si="2"/>
        <v>14.285714285714286</v>
      </c>
      <c r="L15" s="26">
        <v>4</v>
      </c>
      <c r="M15" s="28">
        <f t="shared" si="3"/>
        <v>57.142857142857146</v>
      </c>
      <c r="N15" s="25"/>
      <c r="O15" s="28">
        <f t="shared" si="4"/>
        <v>0</v>
      </c>
      <c r="P15" s="29">
        <f t="shared" si="5"/>
        <v>85.71428571428571</v>
      </c>
      <c r="Q15" s="86">
        <f t="shared" si="6"/>
        <v>28.57142857142857</v>
      </c>
      <c r="R15" s="93">
        <f t="shared" si="7"/>
        <v>3.5</v>
      </c>
    </row>
    <row r="16" spans="1:18" s="19" customFormat="1" ht="18" customHeight="1">
      <c r="A16" s="25">
        <v>6</v>
      </c>
      <c r="B16" s="105" t="s">
        <v>35</v>
      </c>
      <c r="C16" s="24">
        <v>2</v>
      </c>
      <c r="D16" s="25" t="s">
        <v>22</v>
      </c>
      <c r="E16" s="26">
        <v>7</v>
      </c>
      <c r="F16" s="27">
        <v>6</v>
      </c>
      <c r="G16" s="28">
        <f t="shared" si="0"/>
        <v>85.71428571428571</v>
      </c>
      <c r="H16" s="26">
        <v>1</v>
      </c>
      <c r="I16" s="28">
        <f t="shared" si="1"/>
        <v>14.285714285714286</v>
      </c>
      <c r="J16" s="26"/>
      <c r="K16" s="28">
        <f t="shared" si="2"/>
        <v>0</v>
      </c>
      <c r="L16" s="26">
        <v>5</v>
      </c>
      <c r="M16" s="28">
        <f t="shared" si="3"/>
        <v>71.42857142857143</v>
      </c>
      <c r="N16" s="25"/>
      <c r="O16" s="28">
        <f>N16*100/E16</f>
        <v>0</v>
      </c>
      <c r="P16" s="29">
        <f t="shared" si="5"/>
        <v>85.71428571428571</v>
      </c>
      <c r="Q16" s="86">
        <f t="shared" si="6"/>
        <v>14.285714285714285</v>
      </c>
      <c r="R16" s="93">
        <f t="shared" si="7"/>
        <v>3.3333333333333335</v>
      </c>
    </row>
    <row r="17" spans="1:18" s="19" customFormat="1" ht="15">
      <c r="A17" s="25">
        <v>7</v>
      </c>
      <c r="B17" s="103" t="s">
        <v>36</v>
      </c>
      <c r="C17" s="24">
        <v>2</v>
      </c>
      <c r="D17" s="25" t="s">
        <v>22</v>
      </c>
      <c r="E17" s="26">
        <v>7</v>
      </c>
      <c r="F17" s="27">
        <v>4</v>
      </c>
      <c r="G17" s="28">
        <f t="shared" si="0"/>
        <v>57.14285714285714</v>
      </c>
      <c r="H17" s="26">
        <v>1</v>
      </c>
      <c r="I17" s="28">
        <f t="shared" si="1"/>
        <v>14.285714285714286</v>
      </c>
      <c r="J17" s="26">
        <v>2</v>
      </c>
      <c r="K17" s="28">
        <f t="shared" si="2"/>
        <v>28.571428571428573</v>
      </c>
      <c r="L17" s="26">
        <v>1</v>
      </c>
      <c r="M17" s="28">
        <f t="shared" si="3"/>
        <v>14.285714285714286</v>
      </c>
      <c r="N17" s="25"/>
      <c r="O17" s="28">
        <f t="shared" si="4"/>
        <v>0</v>
      </c>
      <c r="P17" s="29">
        <f t="shared" si="5"/>
        <v>57.14285714285714</v>
      </c>
      <c r="Q17" s="86">
        <f t="shared" si="6"/>
        <v>42.857142857142854</v>
      </c>
      <c r="R17" s="93">
        <f t="shared" si="7"/>
        <v>4</v>
      </c>
    </row>
    <row r="18" spans="1:18" s="19" customFormat="1" ht="15" customHeight="1" thickBot="1">
      <c r="A18" s="79">
        <v>8</v>
      </c>
      <c r="B18" s="102" t="s">
        <v>37</v>
      </c>
      <c r="C18" s="42">
        <v>2</v>
      </c>
      <c r="D18" s="25" t="s">
        <v>22</v>
      </c>
      <c r="E18" s="26">
        <v>7</v>
      </c>
      <c r="F18" s="27">
        <v>5</v>
      </c>
      <c r="G18" s="56">
        <f t="shared" si="0"/>
        <v>71.42857142857143</v>
      </c>
      <c r="H18" s="55">
        <v>1</v>
      </c>
      <c r="I18" s="56">
        <f t="shared" si="1"/>
        <v>14.285714285714286</v>
      </c>
      <c r="J18" s="55">
        <v>1</v>
      </c>
      <c r="K18" s="56">
        <f t="shared" si="2"/>
        <v>14.285714285714286</v>
      </c>
      <c r="L18" s="55">
        <v>3</v>
      </c>
      <c r="M18" s="56">
        <f t="shared" si="3"/>
        <v>42.857142857142854</v>
      </c>
      <c r="N18" s="54"/>
      <c r="O18" s="56">
        <f t="shared" si="4"/>
        <v>0</v>
      </c>
      <c r="P18" s="57">
        <f t="shared" si="5"/>
        <v>71.42857142857143</v>
      </c>
      <c r="Q18" s="87">
        <f t="shared" si="6"/>
        <v>28.57142857142857</v>
      </c>
      <c r="R18" s="93">
        <f>(H18*5+J18*4+L18*3+N18*2)/(H18+J18+L18+N18)</f>
        <v>3.6</v>
      </c>
    </row>
    <row r="19" spans="1:18" s="19" customFormat="1" ht="15" customHeight="1" hidden="1">
      <c r="A19" s="58">
        <v>9</v>
      </c>
      <c r="B19" s="67"/>
      <c r="C19" s="59"/>
      <c r="D19" s="60"/>
      <c r="E19" s="61"/>
      <c r="F19" s="62"/>
      <c r="G19" s="63"/>
      <c r="H19" s="61"/>
      <c r="I19" s="63"/>
      <c r="J19" s="61"/>
      <c r="K19" s="63"/>
      <c r="L19" s="61"/>
      <c r="M19" s="63"/>
      <c r="N19" s="60"/>
      <c r="O19" s="63"/>
      <c r="P19" s="64"/>
      <c r="Q19" s="88"/>
      <c r="R19" s="90"/>
    </row>
    <row r="20" spans="1:18" s="19" customFormat="1" ht="15" customHeight="1" hidden="1">
      <c r="A20" s="65">
        <v>10</v>
      </c>
      <c r="B20" s="68"/>
      <c r="C20" s="24"/>
      <c r="D20" s="25"/>
      <c r="E20" s="26"/>
      <c r="F20" s="27"/>
      <c r="G20" s="28"/>
      <c r="H20" s="26"/>
      <c r="I20" s="28"/>
      <c r="J20" s="26"/>
      <c r="K20" s="28"/>
      <c r="L20" s="26"/>
      <c r="M20" s="28"/>
      <c r="N20" s="25"/>
      <c r="O20" s="28"/>
      <c r="P20" s="29"/>
      <c r="Q20" s="86"/>
      <c r="R20" s="90"/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6"/>
      <c r="R21" s="90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9"/>
      <c r="R22" s="91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56</v>
      </c>
      <c r="F23" s="75">
        <f>SUM(F11:F22)</f>
        <v>45</v>
      </c>
      <c r="G23" s="31">
        <f>F23/E23*100</f>
        <v>80.35714285714286</v>
      </c>
      <c r="H23" s="71">
        <f>SUM(H11:H22)</f>
        <v>11</v>
      </c>
      <c r="I23" s="31">
        <f>H23*100/E23</f>
        <v>19.642857142857142</v>
      </c>
      <c r="J23" s="71">
        <f>SUM(J11:J22)</f>
        <v>13</v>
      </c>
      <c r="K23" s="76">
        <f>J23*100/E23</f>
        <v>23.214285714285715</v>
      </c>
      <c r="L23" s="74">
        <f>SUM(L11:L22)</f>
        <v>21</v>
      </c>
      <c r="M23" s="76">
        <f>L23*100/E23</f>
        <v>37.5</v>
      </c>
      <c r="N23" s="74">
        <f>SUM(N11:N22)</f>
        <v>0</v>
      </c>
      <c r="O23" s="76">
        <f>N23*100/E23</f>
        <v>0</v>
      </c>
      <c r="P23" s="77">
        <f>(H23+J23+L23)/E23*100</f>
        <v>80.35714285714286</v>
      </c>
      <c r="Q23" s="77">
        <f>(H23+J23)/E23*100</f>
        <v>42.857142857142854</v>
      </c>
      <c r="R23" s="92">
        <f>SUM(R11:R18)/8</f>
        <v>3.789285714285714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4"/>
      <c r="G28" s="11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4"/>
      <c r="G32" s="11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19:D21 A11:A18 E11:E22 C11:D18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C4 A7:Q7 A1:B5 E3:Q5 C3:D3 C5:D5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1:B18" name="Диапазон1_1"/>
    <protectedRange sqref="C1:N2" name="Диапазон6_3"/>
  </protectedRanges>
  <mergeCells count="20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C4:O4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C1" sqref="C1:N2"/>
    </sheetView>
  </sheetViews>
  <sheetFormatPr defaultColWidth="9.00390625" defaultRowHeight="12.75"/>
  <cols>
    <col min="1" max="1" width="4.00390625" style="0" customWidth="1"/>
    <col min="2" max="2" width="38.00390625" style="0" customWidth="1"/>
    <col min="3" max="3" width="5.125" style="0" customWidth="1"/>
    <col min="4" max="4" width="10.875" style="0" customWidth="1"/>
    <col min="5" max="5" width="6.625" style="1" customWidth="1"/>
    <col min="6" max="6" width="5.875" style="0" customWidth="1"/>
    <col min="7" max="7" width="7.875" style="0" customWidth="1"/>
    <col min="8" max="8" width="5.875" style="0" customWidth="1"/>
    <col min="9" max="9" width="6.00390625" style="0" customWidth="1"/>
    <col min="10" max="10" width="5.75390625" style="0" customWidth="1"/>
    <col min="11" max="11" width="6.75390625" style="0" customWidth="1"/>
    <col min="12" max="12" width="5.75390625" style="0" customWidth="1"/>
    <col min="13" max="13" width="6.00390625" style="0" customWidth="1"/>
    <col min="14" max="14" width="5.375" style="0" customWidth="1"/>
    <col min="15" max="15" width="6.625" style="0" customWidth="1"/>
    <col min="16" max="16" width="10.625" style="0" customWidth="1"/>
    <col min="17" max="17" width="10.25390625" style="0" customWidth="1"/>
  </cols>
  <sheetData>
    <row r="1" spans="3:13" ht="18.75">
      <c r="C1" s="115" t="s">
        <v>43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3:14" ht="16.5">
      <c r="C2" s="121" t="s">
        <v>44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20.25" customHeight="1">
      <c r="D3" s="4" t="s">
        <v>15</v>
      </c>
    </row>
    <row r="4" spans="3:11" s="9" customFormat="1" ht="18.75" customHeight="1">
      <c r="C4" s="17"/>
      <c r="D4" s="12" t="s">
        <v>27</v>
      </c>
      <c r="E4" s="13"/>
      <c r="F4" s="12"/>
      <c r="G4" s="12"/>
      <c r="H4" s="12"/>
      <c r="I4" s="12"/>
      <c r="J4" s="12"/>
      <c r="K4" s="12"/>
    </row>
    <row r="5" spans="3:11" ht="12.75">
      <c r="C5" s="14"/>
      <c r="D5" s="12"/>
      <c r="E5" s="13"/>
      <c r="F5" s="12"/>
      <c r="G5" s="15"/>
      <c r="H5" s="16"/>
      <c r="I5" s="16"/>
      <c r="J5" s="16"/>
      <c r="K5" s="12"/>
    </row>
    <row r="6" spans="1:12" s="10" customFormat="1" ht="12.75">
      <c r="A6" s="9"/>
      <c r="B6" s="9"/>
      <c r="C6" s="14"/>
      <c r="D6" s="41" t="s">
        <v>17</v>
      </c>
      <c r="E6" s="111" t="s">
        <v>30</v>
      </c>
      <c r="F6" s="111"/>
      <c r="G6" s="111"/>
      <c r="H6" s="111"/>
      <c r="I6" s="111"/>
      <c r="J6" s="111"/>
      <c r="K6" s="111"/>
      <c r="L6" s="111"/>
    </row>
    <row r="7" spans="5:6" s="5" customFormat="1" ht="12" customHeight="1">
      <c r="E7" s="11"/>
      <c r="F7" s="6"/>
    </row>
    <row r="8" spans="1:18" s="3" customFormat="1" ht="27" customHeight="1">
      <c r="A8" s="123" t="s">
        <v>0</v>
      </c>
      <c r="B8" s="127" t="s">
        <v>1</v>
      </c>
      <c r="C8" s="127" t="s">
        <v>2</v>
      </c>
      <c r="D8" s="123" t="s">
        <v>12</v>
      </c>
      <c r="E8" s="123" t="s">
        <v>14</v>
      </c>
      <c r="F8" s="116" t="s">
        <v>16</v>
      </c>
      <c r="G8" s="117"/>
      <c r="H8" s="118" t="s">
        <v>11</v>
      </c>
      <c r="I8" s="119"/>
      <c r="J8" s="119"/>
      <c r="K8" s="119"/>
      <c r="L8" s="119"/>
      <c r="M8" s="119"/>
      <c r="N8" s="119"/>
      <c r="O8" s="120"/>
      <c r="P8" s="123" t="s">
        <v>10</v>
      </c>
      <c r="Q8" s="125" t="s">
        <v>9</v>
      </c>
      <c r="R8" s="122" t="s">
        <v>18</v>
      </c>
    </row>
    <row r="9" spans="1:18" s="1" customFormat="1" ht="12.75">
      <c r="A9" s="124"/>
      <c r="B9" s="128"/>
      <c r="C9" s="128"/>
      <c r="D9" s="124"/>
      <c r="E9" s="124"/>
      <c r="F9" s="20" t="s">
        <v>4</v>
      </c>
      <c r="G9" s="21" t="s">
        <v>3</v>
      </c>
      <c r="H9" s="112" t="s">
        <v>5</v>
      </c>
      <c r="I9" s="113"/>
      <c r="J9" s="112" t="s">
        <v>6</v>
      </c>
      <c r="K9" s="113"/>
      <c r="L9" s="112" t="s">
        <v>7</v>
      </c>
      <c r="M9" s="113"/>
      <c r="N9" s="112" t="s">
        <v>8</v>
      </c>
      <c r="O9" s="113"/>
      <c r="P9" s="124"/>
      <c r="Q9" s="126"/>
      <c r="R9" s="122"/>
    </row>
    <row r="10" spans="1:18" s="1" customFormat="1" ht="12.75">
      <c r="A10" s="23">
        <v>1</v>
      </c>
      <c r="B10" s="5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3">
        <v>16</v>
      </c>
      <c r="Q10" s="85">
        <v>17</v>
      </c>
      <c r="R10" s="23">
        <v>18</v>
      </c>
    </row>
    <row r="11" spans="1:18" s="19" customFormat="1" ht="15">
      <c r="A11" s="25">
        <v>1</v>
      </c>
      <c r="B11" s="103" t="s">
        <v>31</v>
      </c>
      <c r="C11" s="24">
        <v>2</v>
      </c>
      <c r="D11" s="25" t="s">
        <v>29</v>
      </c>
      <c r="E11" s="26">
        <v>6</v>
      </c>
      <c r="F11" s="27">
        <v>4</v>
      </c>
      <c r="G11" s="28">
        <f aca="true" t="shared" si="0" ref="G11:G20">F11/E11*100</f>
        <v>66.66666666666666</v>
      </c>
      <c r="H11" s="26">
        <v>1</v>
      </c>
      <c r="I11" s="28">
        <f aca="true" t="shared" si="1" ref="I11:I20">H11*100/E11</f>
        <v>16.666666666666668</v>
      </c>
      <c r="J11" s="26">
        <v>3</v>
      </c>
      <c r="K11" s="28">
        <f aca="true" t="shared" si="2" ref="K11:K20">J11*100/E11</f>
        <v>50</v>
      </c>
      <c r="L11" s="26"/>
      <c r="M11" s="28">
        <f aca="true" t="shared" si="3" ref="M11:M20">L11*100/E11</f>
        <v>0</v>
      </c>
      <c r="N11" s="25"/>
      <c r="O11" s="28">
        <f aca="true" t="shared" si="4" ref="O11:O20">N11*100/E11</f>
        <v>0</v>
      </c>
      <c r="P11" s="29">
        <f aca="true" t="shared" si="5" ref="P11:P20">(H11+J11+L11)/E11*100</f>
        <v>66.66666666666666</v>
      </c>
      <c r="Q11" s="86">
        <f aca="true" t="shared" si="6" ref="Q11:Q20">(H11+J11)/E11*100</f>
        <v>66.66666666666666</v>
      </c>
      <c r="R11" s="108">
        <f aca="true" t="shared" si="7" ref="R11:R17">(H11*5+J11*4+L11*3+N11*2)/(H11+J11+L11+N11)</f>
        <v>4.25</v>
      </c>
    </row>
    <row r="12" spans="1:18" s="19" customFormat="1" ht="15.75" customHeight="1">
      <c r="A12" s="25">
        <v>2</v>
      </c>
      <c r="B12" s="106" t="s">
        <v>37</v>
      </c>
      <c r="C12" s="24">
        <v>2</v>
      </c>
      <c r="D12" s="25" t="s">
        <v>29</v>
      </c>
      <c r="E12" s="26">
        <v>6</v>
      </c>
      <c r="F12" s="27">
        <v>6</v>
      </c>
      <c r="G12" s="28">
        <f t="shared" si="0"/>
        <v>100</v>
      </c>
      <c r="H12" s="26">
        <v>1</v>
      </c>
      <c r="I12" s="28">
        <f t="shared" si="1"/>
        <v>16.666666666666668</v>
      </c>
      <c r="J12" s="26">
        <v>4</v>
      </c>
      <c r="K12" s="28">
        <f t="shared" si="2"/>
        <v>66.66666666666667</v>
      </c>
      <c r="L12" s="26">
        <v>1</v>
      </c>
      <c r="M12" s="28">
        <f t="shared" si="3"/>
        <v>16.666666666666668</v>
      </c>
      <c r="N12" s="25"/>
      <c r="O12" s="28">
        <f t="shared" si="4"/>
        <v>0</v>
      </c>
      <c r="P12" s="29">
        <f t="shared" si="5"/>
        <v>100</v>
      </c>
      <c r="Q12" s="86">
        <f t="shared" si="6"/>
        <v>83.33333333333334</v>
      </c>
      <c r="R12" s="108">
        <f t="shared" si="7"/>
        <v>4</v>
      </c>
    </row>
    <row r="13" spans="1:18" s="19" customFormat="1" ht="15" customHeight="1">
      <c r="A13" s="25">
        <v>3</v>
      </c>
      <c r="B13" s="81" t="s">
        <v>32</v>
      </c>
      <c r="C13" s="24">
        <v>2</v>
      </c>
      <c r="D13" s="25" t="s">
        <v>29</v>
      </c>
      <c r="E13" s="26">
        <v>6</v>
      </c>
      <c r="F13" s="27">
        <v>6</v>
      </c>
      <c r="G13" s="28">
        <f t="shared" si="0"/>
        <v>100</v>
      </c>
      <c r="H13" s="26">
        <v>3</v>
      </c>
      <c r="I13" s="28">
        <f t="shared" si="1"/>
        <v>50</v>
      </c>
      <c r="J13" s="26">
        <v>1</v>
      </c>
      <c r="K13" s="28">
        <f t="shared" si="2"/>
        <v>16.666666666666668</v>
      </c>
      <c r="L13" s="26">
        <v>2</v>
      </c>
      <c r="M13" s="28">
        <f t="shared" si="3"/>
        <v>33.333333333333336</v>
      </c>
      <c r="N13" s="25"/>
      <c r="O13" s="28">
        <f t="shared" si="4"/>
        <v>0</v>
      </c>
      <c r="P13" s="29">
        <f t="shared" si="5"/>
        <v>100</v>
      </c>
      <c r="Q13" s="86">
        <f t="shared" si="6"/>
        <v>66.66666666666666</v>
      </c>
      <c r="R13" s="108">
        <f t="shared" si="7"/>
        <v>4.166666666666667</v>
      </c>
    </row>
    <row r="14" spans="1:18" s="19" customFormat="1" ht="30">
      <c r="A14" s="25">
        <v>4</v>
      </c>
      <c r="B14" s="103" t="s">
        <v>41</v>
      </c>
      <c r="C14" s="24">
        <v>2</v>
      </c>
      <c r="D14" s="25" t="s">
        <v>29</v>
      </c>
      <c r="E14" s="26">
        <v>6</v>
      </c>
      <c r="F14" s="27">
        <v>6</v>
      </c>
      <c r="G14" s="28">
        <f t="shared" si="0"/>
        <v>100</v>
      </c>
      <c r="H14" s="26">
        <v>3</v>
      </c>
      <c r="I14" s="28">
        <f t="shared" si="1"/>
        <v>50</v>
      </c>
      <c r="J14" s="26">
        <v>3</v>
      </c>
      <c r="K14" s="28">
        <f t="shared" si="2"/>
        <v>50</v>
      </c>
      <c r="L14" s="26"/>
      <c r="M14" s="28">
        <f t="shared" si="3"/>
        <v>0</v>
      </c>
      <c r="N14" s="25"/>
      <c r="O14" s="28">
        <f t="shared" si="4"/>
        <v>0</v>
      </c>
      <c r="P14" s="29">
        <f t="shared" si="5"/>
        <v>100</v>
      </c>
      <c r="Q14" s="86">
        <f t="shared" si="6"/>
        <v>100</v>
      </c>
      <c r="R14" s="108">
        <f t="shared" si="7"/>
        <v>4.5</v>
      </c>
    </row>
    <row r="15" spans="1:18" s="80" customFormat="1" ht="15">
      <c r="A15" s="25">
        <v>5</v>
      </c>
      <c r="B15" s="104" t="s">
        <v>19</v>
      </c>
      <c r="C15" s="24">
        <v>2</v>
      </c>
      <c r="D15" s="25" t="s">
        <v>29</v>
      </c>
      <c r="E15" s="26">
        <v>6</v>
      </c>
      <c r="F15" s="27">
        <v>6</v>
      </c>
      <c r="G15" s="28">
        <f t="shared" si="0"/>
        <v>100</v>
      </c>
      <c r="H15" s="26">
        <v>1</v>
      </c>
      <c r="I15" s="28">
        <f t="shared" si="1"/>
        <v>16.666666666666668</v>
      </c>
      <c r="J15" s="26">
        <v>5</v>
      </c>
      <c r="K15" s="28">
        <f t="shared" si="2"/>
        <v>83.33333333333333</v>
      </c>
      <c r="L15" s="26"/>
      <c r="M15" s="28">
        <f t="shared" si="3"/>
        <v>0</v>
      </c>
      <c r="N15" s="25"/>
      <c r="O15" s="28">
        <f t="shared" si="4"/>
        <v>0</v>
      </c>
      <c r="P15" s="29">
        <f t="shared" si="5"/>
        <v>100</v>
      </c>
      <c r="Q15" s="86">
        <f t="shared" si="6"/>
        <v>100</v>
      </c>
      <c r="R15" s="108">
        <f t="shared" si="7"/>
        <v>4.166666666666667</v>
      </c>
    </row>
    <row r="16" spans="1:18" s="19" customFormat="1" ht="30" customHeight="1">
      <c r="A16" s="25">
        <v>6</v>
      </c>
      <c r="B16" s="105" t="s">
        <v>42</v>
      </c>
      <c r="C16" s="24">
        <v>2</v>
      </c>
      <c r="D16" s="25" t="s">
        <v>29</v>
      </c>
      <c r="E16" s="26">
        <v>6</v>
      </c>
      <c r="F16" s="27">
        <v>6</v>
      </c>
      <c r="G16" s="28">
        <f t="shared" si="0"/>
        <v>100</v>
      </c>
      <c r="H16" s="26">
        <v>3</v>
      </c>
      <c r="I16" s="28">
        <f t="shared" si="1"/>
        <v>50</v>
      </c>
      <c r="J16" s="26">
        <v>3</v>
      </c>
      <c r="K16" s="28">
        <f t="shared" si="2"/>
        <v>50</v>
      </c>
      <c r="L16" s="26"/>
      <c r="M16" s="28">
        <f t="shared" si="3"/>
        <v>0</v>
      </c>
      <c r="N16" s="25"/>
      <c r="O16" s="28">
        <f>N16*100/E16</f>
        <v>0</v>
      </c>
      <c r="P16" s="29">
        <f t="shared" si="5"/>
        <v>100</v>
      </c>
      <c r="Q16" s="86">
        <f t="shared" si="6"/>
        <v>100</v>
      </c>
      <c r="R16" s="108">
        <f t="shared" si="7"/>
        <v>4.5</v>
      </c>
    </row>
    <row r="17" spans="1:18" s="19" customFormat="1" ht="15.75" thickBot="1">
      <c r="A17" s="25">
        <v>7</v>
      </c>
      <c r="B17" s="105" t="s">
        <v>28</v>
      </c>
      <c r="C17" s="24">
        <v>2</v>
      </c>
      <c r="D17" s="25" t="s">
        <v>29</v>
      </c>
      <c r="E17" s="26">
        <v>6</v>
      </c>
      <c r="F17" s="27">
        <v>5</v>
      </c>
      <c r="G17" s="28">
        <f t="shared" si="0"/>
        <v>83.33333333333334</v>
      </c>
      <c r="H17" s="26">
        <v>1</v>
      </c>
      <c r="I17" s="28">
        <f t="shared" si="1"/>
        <v>16.666666666666668</v>
      </c>
      <c r="J17" s="26">
        <v>4</v>
      </c>
      <c r="K17" s="28">
        <f t="shared" si="2"/>
        <v>66.66666666666667</v>
      </c>
      <c r="L17" s="26"/>
      <c r="M17" s="28">
        <f t="shared" si="3"/>
        <v>0</v>
      </c>
      <c r="N17" s="25"/>
      <c r="O17" s="28">
        <f t="shared" si="4"/>
        <v>0</v>
      </c>
      <c r="P17" s="29">
        <f t="shared" si="5"/>
        <v>83.33333333333334</v>
      </c>
      <c r="Q17" s="86">
        <f t="shared" si="6"/>
        <v>83.33333333333334</v>
      </c>
      <c r="R17" s="108">
        <f t="shared" si="7"/>
        <v>4.2</v>
      </c>
    </row>
    <row r="18" spans="1:18" s="19" customFormat="1" ht="15" hidden="1">
      <c r="A18" s="25">
        <v>8</v>
      </c>
      <c r="B18" s="105"/>
      <c r="C18" s="24">
        <v>2</v>
      </c>
      <c r="D18" s="25" t="s">
        <v>29</v>
      </c>
      <c r="E18" s="26"/>
      <c r="F18" s="27"/>
      <c r="G18" s="28" t="e">
        <f t="shared" si="0"/>
        <v>#DIV/0!</v>
      </c>
      <c r="H18" s="26"/>
      <c r="I18" s="28" t="e">
        <f t="shared" si="1"/>
        <v>#DIV/0!</v>
      </c>
      <c r="J18" s="26"/>
      <c r="K18" s="28" t="e">
        <f t="shared" si="2"/>
        <v>#DIV/0!</v>
      </c>
      <c r="L18" s="26"/>
      <c r="M18" s="28" t="e">
        <f t="shared" si="3"/>
        <v>#DIV/0!</v>
      </c>
      <c r="N18" s="25"/>
      <c r="O18" s="28" t="e">
        <f t="shared" si="4"/>
        <v>#DIV/0!</v>
      </c>
      <c r="P18" s="29" t="e">
        <f t="shared" si="5"/>
        <v>#DIV/0!</v>
      </c>
      <c r="Q18" s="29" t="e">
        <f t="shared" si="6"/>
        <v>#DIV/0!</v>
      </c>
      <c r="R18" s="108" t="e">
        <f>(H18*5+J18*4+L18*3+N18*2)/(H18+J18+L18+N18)</f>
        <v>#DIV/0!</v>
      </c>
    </row>
    <row r="19" spans="1:18" s="19" customFormat="1" ht="15" customHeight="1" hidden="1">
      <c r="A19" s="94">
        <v>9</v>
      </c>
      <c r="B19" s="105"/>
      <c r="C19" s="24">
        <v>2</v>
      </c>
      <c r="D19" s="25" t="s">
        <v>29</v>
      </c>
      <c r="E19" s="26"/>
      <c r="F19" s="97"/>
      <c r="G19" s="98" t="e">
        <f t="shared" si="0"/>
        <v>#DIV/0!</v>
      </c>
      <c r="H19" s="96"/>
      <c r="I19" s="98" t="e">
        <f t="shared" si="1"/>
        <v>#DIV/0!</v>
      </c>
      <c r="J19" s="96"/>
      <c r="K19" s="98" t="e">
        <f t="shared" si="2"/>
        <v>#DIV/0!</v>
      </c>
      <c r="L19" s="96"/>
      <c r="M19" s="28" t="e">
        <f t="shared" si="3"/>
        <v>#DIV/0!</v>
      </c>
      <c r="N19" s="95"/>
      <c r="O19" s="28" t="e">
        <f t="shared" si="4"/>
        <v>#DIV/0!</v>
      </c>
      <c r="P19" s="99" t="e">
        <f t="shared" si="5"/>
        <v>#DIV/0!</v>
      </c>
      <c r="Q19" s="100" t="e">
        <f t="shared" si="6"/>
        <v>#DIV/0!</v>
      </c>
      <c r="R19" s="108" t="e">
        <f>(H19*5+J19*4+L19*3+N19*2)/(H19+J19+L19+N19)</f>
        <v>#DIV/0!</v>
      </c>
    </row>
    <row r="20" spans="1:18" s="19" customFormat="1" ht="15" customHeight="1" hidden="1" thickBot="1">
      <c r="A20" s="65">
        <v>10</v>
      </c>
      <c r="B20" s="107"/>
      <c r="C20" s="25">
        <v>2</v>
      </c>
      <c r="D20" s="25" t="s">
        <v>29</v>
      </c>
      <c r="E20" s="26"/>
      <c r="F20" s="97"/>
      <c r="G20" s="98" t="e">
        <f t="shared" si="0"/>
        <v>#DIV/0!</v>
      </c>
      <c r="H20" s="26"/>
      <c r="I20" s="98" t="e">
        <f t="shared" si="1"/>
        <v>#DIV/0!</v>
      </c>
      <c r="J20" s="26"/>
      <c r="K20" s="98" t="e">
        <f t="shared" si="2"/>
        <v>#DIV/0!</v>
      </c>
      <c r="L20" s="26"/>
      <c r="M20" s="28" t="e">
        <f t="shared" si="3"/>
        <v>#DIV/0!</v>
      </c>
      <c r="N20" s="25"/>
      <c r="O20" s="28" t="e">
        <f t="shared" si="4"/>
        <v>#DIV/0!</v>
      </c>
      <c r="P20" s="99" t="e">
        <f t="shared" si="5"/>
        <v>#DIV/0!</v>
      </c>
      <c r="Q20" s="100" t="e">
        <f t="shared" si="6"/>
        <v>#DIV/0!</v>
      </c>
      <c r="R20" s="108" t="e">
        <f>(H20*5+J20*4+L20*3+N20*2)/(H20+J20+L20+N20)</f>
        <v>#DIV/0!</v>
      </c>
    </row>
    <row r="21" spans="1:18" s="19" customFormat="1" ht="15.75" customHeight="1" hidden="1">
      <c r="A21" s="65">
        <v>11</v>
      </c>
      <c r="B21" s="68"/>
      <c r="C21" s="24"/>
      <c r="D21" s="25"/>
      <c r="E21" s="26"/>
      <c r="F21" s="27"/>
      <c r="G21" s="28"/>
      <c r="H21" s="25"/>
      <c r="I21" s="28"/>
      <c r="J21" s="25"/>
      <c r="K21" s="28"/>
      <c r="L21" s="25"/>
      <c r="M21" s="28"/>
      <c r="N21" s="25"/>
      <c r="O21" s="28"/>
      <c r="P21" s="29"/>
      <c r="Q21" s="86"/>
      <c r="R21" s="90"/>
    </row>
    <row r="22" spans="1:18" s="19" customFormat="1" ht="15.75" hidden="1" thickBot="1">
      <c r="A22" s="66">
        <v>12</v>
      </c>
      <c r="B22" s="69"/>
      <c r="C22" s="49"/>
      <c r="D22" s="42"/>
      <c r="E22" s="48"/>
      <c r="F22" s="50"/>
      <c r="G22" s="51"/>
      <c r="H22" s="42"/>
      <c r="I22" s="51"/>
      <c r="J22" s="42"/>
      <c r="K22" s="51"/>
      <c r="L22" s="42"/>
      <c r="M22" s="51"/>
      <c r="N22" s="42"/>
      <c r="O22" s="51"/>
      <c r="P22" s="52"/>
      <c r="Q22" s="89"/>
      <c r="R22" s="91"/>
    </row>
    <row r="23" spans="1:19" s="19" customFormat="1" ht="15.75" thickBot="1">
      <c r="A23" s="70"/>
      <c r="B23" s="73" t="s">
        <v>13</v>
      </c>
      <c r="C23" s="30"/>
      <c r="D23" s="72"/>
      <c r="E23" s="74">
        <f>SUM(E11:E22)</f>
        <v>42</v>
      </c>
      <c r="F23" s="75">
        <f>SUM(F11:F22)</f>
        <v>39</v>
      </c>
      <c r="G23" s="31">
        <f>F23/E23*100</f>
        <v>92.85714285714286</v>
      </c>
      <c r="H23" s="71">
        <f>SUM(H11:H22)</f>
        <v>13</v>
      </c>
      <c r="I23" s="31">
        <f>H23*100/E23</f>
        <v>30.952380952380953</v>
      </c>
      <c r="J23" s="71">
        <f>SUM(J11:J22)</f>
        <v>23</v>
      </c>
      <c r="K23" s="76">
        <f>J23*100/E23</f>
        <v>54.76190476190476</v>
      </c>
      <c r="L23" s="74">
        <f>SUM(L11:L22)</f>
        <v>3</v>
      </c>
      <c r="M23" s="76">
        <f>L23*100/E23</f>
        <v>7.142857142857143</v>
      </c>
      <c r="N23" s="74">
        <f>SUM(N11:N22)</f>
        <v>0</v>
      </c>
      <c r="O23" s="76">
        <f>N23*100/E23</f>
        <v>0</v>
      </c>
      <c r="P23" s="77">
        <f>(H23+J23+L23)/E23*100</f>
        <v>92.85714285714286</v>
      </c>
      <c r="Q23" s="77">
        <f>(H23+J23)/E23*100</f>
        <v>85.71428571428571</v>
      </c>
      <c r="R23" s="101">
        <f>SUM(R11:R17)/7</f>
        <v>4.254761904761905</v>
      </c>
      <c r="S23" s="84"/>
    </row>
    <row r="24" spans="1:17" s="19" customFormat="1" ht="15">
      <c r="A24" s="35"/>
      <c r="B24" s="36"/>
      <c r="C24" s="37"/>
      <c r="D24" s="37"/>
      <c r="E24" s="38"/>
      <c r="F24" s="39"/>
      <c r="G24" s="40"/>
      <c r="H24" s="39"/>
      <c r="I24" s="40"/>
      <c r="J24" s="39"/>
      <c r="K24" s="40"/>
      <c r="L24" s="39"/>
      <c r="M24" s="40"/>
      <c r="N24" s="39"/>
      <c r="O24" s="40"/>
      <c r="P24" s="40"/>
      <c r="Q24" s="40"/>
    </row>
    <row r="25" spans="1:17" ht="6" customHeight="1">
      <c r="A25" s="7"/>
      <c r="B25" s="7"/>
      <c r="C25" s="7"/>
      <c r="D25" s="7"/>
      <c r="E25" s="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6" customHeight="1">
      <c r="A26" s="7"/>
      <c r="B26" s="7"/>
      <c r="C26" s="7"/>
      <c r="D26" s="7"/>
      <c r="E26" s="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6" customHeight="1">
      <c r="A27" s="7"/>
      <c r="B27" s="7"/>
      <c r="C27" s="7"/>
      <c r="D27" s="7"/>
      <c r="E27" s="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3.75" customHeight="1">
      <c r="A28" s="12"/>
      <c r="B28" s="32"/>
      <c r="C28" s="33"/>
      <c r="D28" s="34"/>
      <c r="E28" s="13"/>
      <c r="F28" s="114"/>
      <c r="G28" s="114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3.75" customHeight="1">
      <c r="A29" s="12"/>
      <c r="B29" s="32"/>
      <c r="C29" s="33"/>
      <c r="D29" s="34"/>
      <c r="E29" s="13"/>
      <c r="F29" s="82"/>
      <c r="G29" s="82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.75" customHeight="1">
      <c r="A30" s="12"/>
      <c r="B30" s="32"/>
      <c r="C30" s="33"/>
      <c r="D30" s="34"/>
      <c r="E30" s="13"/>
      <c r="F30" s="82"/>
      <c r="G30" s="82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1.25" customHeight="1">
      <c r="A31" s="12"/>
      <c r="B31" s="32"/>
      <c r="C31" s="33"/>
      <c r="D31" s="33"/>
      <c r="E31" s="13"/>
      <c r="F31" s="18"/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.75" customHeight="1">
      <c r="A32" s="12"/>
      <c r="B32" s="32"/>
      <c r="C32" s="33"/>
      <c r="D32" s="34"/>
      <c r="E32" s="13"/>
      <c r="F32" s="114"/>
      <c r="G32" s="114"/>
      <c r="H32" s="46"/>
      <c r="I32" s="7"/>
      <c r="J32" s="7"/>
      <c r="K32" s="7"/>
      <c r="L32" s="7"/>
      <c r="M32" s="7"/>
      <c r="N32" s="7"/>
      <c r="O32" s="7"/>
      <c r="P32" s="7"/>
      <c r="Q32" s="7"/>
    </row>
    <row r="33" spans="1:17" ht="10.5" customHeight="1">
      <c r="A33" s="12"/>
      <c r="B33" s="47"/>
      <c r="C33" s="43"/>
      <c r="D33" s="44"/>
      <c r="E33" s="45"/>
      <c r="F33" s="44"/>
      <c r="G33" s="44"/>
      <c r="H33" s="46"/>
      <c r="I33" s="8"/>
      <c r="J33" s="8"/>
      <c r="K33" s="8"/>
      <c r="L33" s="8"/>
      <c r="M33" s="8"/>
      <c r="N33" s="8"/>
      <c r="O33" s="7"/>
      <c r="P33" s="7"/>
      <c r="Q33" s="7"/>
    </row>
    <row r="34" spans="1:18" ht="24" customHeight="1">
      <c r="A34" s="12"/>
      <c r="B34" s="32"/>
      <c r="C34" s="33"/>
      <c r="D34" s="34"/>
      <c r="E34" s="13"/>
      <c r="F34" s="83"/>
      <c r="G34" s="34"/>
      <c r="H34" s="46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6:17" ht="12.75">
      <c r="F35" s="7"/>
      <c r="G35" s="7"/>
      <c r="H35" s="8"/>
      <c r="I35" s="8"/>
      <c r="J35" s="8"/>
      <c r="K35" s="8"/>
      <c r="L35" s="8"/>
      <c r="M35" s="8"/>
      <c r="N35" s="8"/>
      <c r="O35" s="7"/>
      <c r="P35" s="7"/>
      <c r="Q35" s="7"/>
    </row>
    <row r="36" spans="6:17" ht="12.7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6:17" ht="12.7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sheetProtection/>
  <protectedRanges>
    <protectedRange sqref="B22:D22 A21:D21 E21:E22 A11:A19 C11:E19 A20:E20" name="Диапазон1"/>
    <protectedRange sqref="H11:H22" name="Диапазон2"/>
    <protectedRange sqref="J11:J22" name="Диапазон3"/>
    <protectedRange sqref="L11:L22" name="Диапазон4"/>
    <protectedRange sqref="N11:N22" name="Диапазон5"/>
    <protectedRange sqref="A3:Q5 A7:Q7 A1:B2 O1:Q2" name="Диапазон6"/>
    <protectedRange sqref="A25:Q27 A35:Q36" name="Диапазон7"/>
    <protectedRange sqref="I32:Q34 H28:Q31 A28:A34" name="Диапазон7_1"/>
    <protectedRange sqref="B28:G31" name="Диапазон7_1_1"/>
    <protectedRange sqref="A6:C6 E6 G6:Q6" name="Диапазон6_1"/>
    <protectedRange sqref="D6" name="Диапазон6_2"/>
    <protectedRange sqref="H32:H33" name="Диапазон7_2"/>
    <protectedRange sqref="B32:G33" name="Диапазон7_1_2"/>
    <protectedRange sqref="H34" name="Диапазон7_1_1_1"/>
    <protectedRange sqref="B34:G34" name="Диапазон7_1_1_1_1"/>
    <protectedRange sqref="B14 B16:B19" name="Диапазон1_1"/>
    <protectedRange sqref="B11" name="Диапазон1_1_1"/>
    <protectedRange sqref="B12" name="Диапазон1_1_2"/>
    <protectedRange sqref="B13" name="Диапазон1_1_3"/>
    <protectedRange sqref="B15" name="Диапазон1_1_4"/>
    <protectedRange sqref="C1:N2" name="Диапазон6_3"/>
  </protectedRanges>
  <mergeCells count="19">
    <mergeCell ref="C1:M1"/>
    <mergeCell ref="C2:N2"/>
    <mergeCell ref="E6:L6"/>
    <mergeCell ref="A8:A9"/>
    <mergeCell ref="B8:B9"/>
    <mergeCell ref="C8:C9"/>
    <mergeCell ref="D8:D9"/>
    <mergeCell ref="E8:E9"/>
    <mergeCell ref="F8:G8"/>
    <mergeCell ref="H8:O8"/>
    <mergeCell ref="F28:G28"/>
    <mergeCell ref="F32:G32"/>
    <mergeCell ref="P8:P9"/>
    <mergeCell ref="Q8:Q9"/>
    <mergeCell ref="R8:R9"/>
    <mergeCell ref="H9:I9"/>
    <mergeCell ref="J9:K9"/>
    <mergeCell ref="L9:M9"/>
    <mergeCell ref="N9: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Лаптийчук</dc:creator>
  <cp:keywords/>
  <dc:description/>
  <cp:lastModifiedBy>HP</cp:lastModifiedBy>
  <cp:lastPrinted>2023-08-28T09:37:02Z</cp:lastPrinted>
  <dcterms:created xsi:type="dcterms:W3CDTF">2009-01-24T12:36:55Z</dcterms:created>
  <dcterms:modified xsi:type="dcterms:W3CDTF">2023-09-04T10:56:59Z</dcterms:modified>
  <cp:category/>
  <cp:version/>
  <cp:contentType/>
  <cp:contentStatus/>
</cp:coreProperties>
</file>